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68" documentId="120_S{2AC9BD13-BADA-5192-A53E-5A8FF88502F6}" xr6:coauthVersionLast="47" xr6:coauthVersionMax="47" xr10:uidLastSave="{4D15E542-1457-45CD-BCFC-D8F2F1DA9E7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2" l="1"/>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7"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<sst xmlns="http://schemas.openxmlformats.org/spreadsheetml/2006/main" count="180283" uniqueCount="39124">
  <si>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</si>
  <si>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</si>
  <si>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</si>
  <si>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</si>
  <si>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</si>
  <si>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</si>
  <si>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</si>
  <si>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</si>
  <si>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</si>
  <si>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</si>
  <si>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</si>
  <si>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</si>
  <si>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</si>
  <si>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</si>
  <si>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</si>
  <si>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</si>
  <si>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</si>
  <si>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</si>
  <si>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</si>
  <si>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</si>
  <si>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</si>
  <si>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</si>
  <si>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</si>
  <si>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</si>
  <si>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</si>
  <si>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</si>
  <si>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</si>
  <si>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</si>
  <si>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</si>
  <si>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</si>
  <si>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</si>
  <si>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</si>
  <si>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</si>
  <si>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</si>
  <si>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</si>
  <si>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</si>
  <si>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</si>
  <si>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</si>
  <si>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</si>
  <si>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</si>
  <si>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</si>
  <si>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</si>
  <si>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</si>
  <si>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</si>
  <si>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</si>
  <si>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</si>
  <si>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</si>
  <si>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</si>
  <si>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</si>
  <si>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</si>
  <si>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</si>
  <si>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</si>
  <si>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</si>
  <si>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</si>
  <si>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</si>
  <si>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</si>
  <si>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</si>
  <si>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</si>
  <si>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</si>
  <si>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</si>
  <si>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</si>
  <si>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</si>
  <si>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</si>
  <si>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</si>
  <si>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</si>
  <si>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</si>
  <si>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</si>
  <si>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</si>
  <si>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</si>
  <si>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</si>
  <si>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</si>
  <si>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</si>
  <si>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</si>
  <si>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</si>
  <si>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</si>
  <si>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</si>
  <si>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</si>
  <si>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</si>
  <si>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</si>
  <si>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</si>
  <si>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</si>
  <si>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</si>
  <si>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</si>
  <si>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</si>
  <si>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</si>
  <si>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</si>
  <si>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</si>
  <si>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</si>
  <si>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</si>
  <si>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</si>
  <si>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</si>
  <si>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</si>
  <si>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</si>
  <si>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</si>
  <si>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</si>
  <si>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</si>
  <si>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</si>
  <si>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</si>
  <si>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</si>
  <si>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</si>
  <si>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</si>
  <si>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</si>
  <si>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</si>
  <si>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</si>
  <si>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</si>
  <si>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</si>
  <si>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</si>
  <si>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</si>
  <si>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</si>
  <si>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</si>
  <si>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</si>
  <si>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</si>
  <si>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</si>
  <si>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</si>
  <si>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</si>
  <si>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</si>
  <si>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</si>
  <si>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</si>
  <si>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</si>
  <si>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</si>
  <si>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</si>
  <si>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</si>
  <si>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</si>
  <si>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</si>
  <si>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</si>
  <si>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</si>
  <si>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</si>
  <si>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</si>
  <si>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</si>
  <si>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</si>
  <si>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</si>
  <si>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</si>
  <si>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</si>
  <si>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</si>
  <si>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</si>
  <si>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</si>
  <si>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</si>
  <si>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</si>
  <si>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</si>
  <si>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</si>
  <si>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</si>
  <si>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</si>
  <si>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</si>
  <si>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</si>
  <si>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</si>
  <si>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</si>
  <si>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</si>
  <si>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</si>
  <si>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</si>
  <si>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</si>
  <si>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</si>
  <si>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</si>
  <si>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</si>
  <si>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</si>
  <si>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</si>
  <si>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</si>
  <si>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</si>
  <si>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</si>
  <si>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</si>
  <si>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</si>
  <si>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</si>
  <si>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</si>
  <si>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</si>
  <si>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</si>
  <si>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</si>
  <si>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</si>
  <si>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</si>
  <si>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</si>
  <si>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</si>
  <si>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</si>
  <si>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</si>
  <si>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</si>
  <si>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</si>
  <si>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</si>
  <si>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</si>
  <si>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</si>
  <si>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</si>
  <si>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</si>
  <si>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</si>
  <si>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</si>
  <si>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</si>
  <si>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</si>
  <si>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</si>
  <si>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</si>
  <si>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</si>
  <si>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</si>
  <si>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</si>
  <si>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</si>
  <si>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</si>
  <si>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</si>
  <si>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</si>
  <si>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</si>
  <si>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</si>
  <si>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</si>
  <si>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</si>
  <si>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</si>
  <si>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</si>
  <si>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</si>
  <si>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</si>
  <si>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</si>
  <si>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</si>
  <si>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</si>
  <si>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</si>
  <si>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</si>
  <si>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</si>
  <si>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</si>
  <si>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</si>
  <si>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</si>
  <si>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</si>
  <si>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</si>
  <si>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</si>
  <si>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</si>
  <si>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</si>
  <si>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</si>
  <si>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</si>
  <si>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</si>
  <si>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</si>
  <si>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</si>
  <si>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</si>
  <si>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</si>
  <si>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</si>
  <si>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</si>
  <si>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</si>
  <si>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</si>
  <si>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</si>
  <si>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</si>
  <si>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</si>
  <si>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</si>
  <si>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</si>
  <si>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</si>
  <si>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</si>
  <si>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</si>
  <si>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</si>
  <si>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</si>
  <si>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</si>
  <si>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</si>
  <si>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</si>
  <si>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</si>
  <si>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</si>
  <si>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</si>
  <si>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</si>
  <si>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</si>
  <si>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</si>
  <si>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</si>
  <si>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</si>
  <si>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</si>
  <si>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</si>
  <si>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</si>
  <si>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</si>
  <si>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</si>
  <si>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</si>
  <si>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</si>
  <si>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</si>
  <si>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</si>
  <si>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</si>
  <si>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</si>
  <si>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</si>
  <si>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</si>
  <si>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</si>
  <si>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</si>
  <si>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</si>
  <si>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</si>
  <si>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</si>
  <si>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</si>
  <si>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</si>
  <si>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</si>
  <si>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</si>
  <si>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</si>
  <si>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</si>
  <si>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</si>
  <si>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</si>
  <si>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</si>
  <si>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</si>
  <si>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</si>
  <si>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</si>
  <si>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</si>
  <si>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</si>
  <si>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</si>
  <si>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</si>
  <si>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</si>
  <si>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</si>
  <si>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</si>
  <si>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</si>
  <si>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</si>
  <si>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</si>
  <si>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</si>
  <si>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</si>
  <si>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</si>
  <si>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</si>
  <si>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</si>
  <si>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</si>
  <si>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</si>
  <si>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</si>
  <si>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</si>
  <si>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</si>
  <si>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</si>
  <si>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</si>
  <si>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</si>
  <si>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</si>
  <si>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</si>
  <si>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</si>
  <si>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</si>
  <si>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</si>
  <si>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</si>
  <si>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</si>
  <si>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</si>
  <si>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</si>
  <si>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</si>
  <si>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</si>
  <si>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</si>
  <si>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</si>
  <si>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</si>
  <si>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</si>
  <si>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</si>
  <si>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</si>
  <si>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</si>
  <si>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</si>
  <si>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</si>
  <si>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</si>
  <si>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</si>
  <si>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</si>
  <si>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</si>
  <si>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</si>
  <si>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</si>
  <si>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</si>
  <si>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</si>
  <si>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</si>
  <si>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</si>
  <si>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</si>
  <si>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</si>
  <si>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</si>
  <si>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</si>
  <si>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</si>
  <si>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</si>
  <si>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</si>
  <si>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</si>
  <si>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</si>
  <si>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</si>
  <si>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</si>
  <si>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</si>
  <si>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</si>
  <si>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</si>
  <si>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</si>
  <si>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</si>
  <si>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</si>
  <si>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</si>
  <si>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</si>
  <si>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</si>
  <si>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</si>
  <si>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</si>
  <si>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</si>
  <si>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</si>
  <si>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</si>
  <si>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</si>
  <si>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</si>
  <si>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</si>
  <si>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</si>
  <si>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</si>
  <si>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</si>
  <si>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</si>
  <si>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</si>
  <si>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</si>
  <si>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</si>
  <si>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</si>
  <si>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</si>
  <si>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</si>
  <si>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</si>
  <si>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</si>
  <si>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</si>
  <si>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</si>
  <si>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</si>
  <si>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</si>
  <si>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</si>
  <si>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</si>
  <si>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</si>
  <si>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</si>
  <si>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</si>
  <si>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</si>
  <si>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</si>
  <si>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</si>
  <si>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</si>
  <si>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</si>
  <si>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</si>
  <si>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</si>
  <si>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</si>
  <si>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</si>
  <si>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</si>
  <si>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</si>
  <si>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</si>
  <si>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</si>
  <si>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</si>
  <si>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</si>
  <si>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</si>
  <si>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</si>
  <si>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</si>
  <si>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</si>
  <si>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</si>
  <si>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</si>
  <si>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</si>
  <si>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</si>
  <si>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</si>
  <si>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</si>
  <si>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</si>
  <si>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</si>
  <si>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</si>
  <si>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</si>
  <si>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</si>
  <si>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</si>
  <si>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</si>
  <si>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</si>
  <si>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</si>
  <si>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</si>
  <si>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</si>
  <si>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</si>
  <si>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</si>
  <si>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</si>
  <si>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</si>
  <si>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</si>
  <si>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</si>
  <si>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</si>
  <si>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</si>
  <si>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</si>
  <si>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</si>
  <si>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</si>
  <si>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</si>
  <si>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</si>
  <si>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</si>
  <si>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</si>
  <si>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</si>
  <si>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</si>
  <si>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</si>
  <si>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</si>
  <si>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</si>
  <si>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</si>
  <si>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</si>
  <si>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</si>
  <si>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</si>
  <si>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</si>
  <si>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</si>
  <si>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</si>
  <si>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</si>
  <si>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</si>
  <si>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</si>
  <si>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</si>
  <si>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</si>
  <si>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</si>
  <si>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</si>
  <si>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</si>
  <si>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</si>
  <si>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</si>
  <si>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</si>
  <si>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</si>
  <si>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</si>
  <si>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</si>
  <si>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</si>
  <si>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</si>
  <si>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</si>
  <si>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</si>
  <si>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</si>
  <si>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</si>
  <si>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</si>
  <si>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</si>
  <si>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</si>
  <si>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</si>
  <si>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</si>
  <si>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</si>
  <si>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</si>
  <si>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</si>
  <si>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</si>
  <si>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</si>
  <si>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</si>
  <si>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</si>
  <si>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</si>
  <si>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</si>
  <si>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</si>
  <si>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</si>
  <si>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</si>
  <si>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</si>
  <si>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</si>
  <si>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</si>
  <si>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</si>
  <si>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</si>
  <si>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</si>
  <si>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</si>
  <si>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</si>
  <si>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</si>
  <si>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</si>
  <si>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</si>
  <si>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</si>
  <si>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</si>
  <si>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</si>
  <si>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</si>
  <si>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</si>
  <si>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</si>
  <si>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</si>
  <si>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</si>
  <si>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</si>
  <si>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</si>
  <si>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</si>
  <si>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</si>
  <si>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</si>
  <si>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</si>
  <si>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</si>
  <si>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</si>
  <si>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</si>
  <si>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</si>
  <si>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</si>
  <si>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</si>
  <si>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</si>
  <si>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</si>
  <si>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</si>
  <si>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</si>
  <si>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</si>
  <si>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</si>
  <si>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</si>
  <si>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</si>
  <si>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</si>
  <si>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</si>
  <si>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</si>
  <si>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</si>
  <si>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</si>
  <si>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</si>
  <si>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</si>
  <si>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</si>
  <si>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</si>
  <si>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</si>
  <si>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</si>
  <si>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</si>
  <si>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</si>
  <si>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</si>
  <si>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</si>
  <si>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</si>
  <si>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</si>
  <si>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</si>
  <si>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</si>
  <si>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</si>
  <si>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</si>
  <si>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</si>
  <si>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</si>
  <si>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</si>
  <si>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</si>
  <si>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</si>
  <si>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</si>
  <si>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</si>
  <si>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</si>
  <si>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</si>
  <si>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</si>
  <si>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</si>
  <si>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</si>
  <si>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</si>
  <si>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</si>
  <si>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</si>
  <si>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</si>
  <si>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</si>
  <si>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</si>
  <si>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</si>
  <si>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</si>
  <si>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</si>
  <si>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</si>
  <si>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</si>
  <si>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</si>
  <si>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</si>
  <si>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</si>
  <si>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</si>
  <si>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</si>
  <si>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</si>
  <si>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</si>
  <si>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</si>
  <si>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</si>
  <si>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</si>
  <si>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</si>
  <si>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</si>
  <si>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</si>
  <si>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</si>
  <si>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</si>
  <si>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</si>
  <si>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</si>
  <si>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</si>
  <si>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</si>
  <si>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</si>
  <si>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</si>
  <si>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</si>
  <si>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</si>
  <si>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</si>
  <si>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</si>
  <si>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</si>
  <si>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</si>
  <si>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</si>
  <si>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</si>
  <si>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</si>
  <si>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</si>
  <si>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</si>
  <si>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</si>
  <si>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</si>
  <si>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</si>
  <si>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</si>
  <si>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</si>
  <si>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</si>
  <si>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</si>
  <si>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</si>
  <si>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</si>
  <si>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</si>
  <si>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</si>
  <si>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</si>
  <si>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</si>
  <si>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</si>
  <si>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</si>
  <si>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</si>
  <si>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</si>
  <si>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</si>
  <si>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</si>
  <si>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</si>
  <si>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</si>
  <si>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</si>
  <si>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</si>
  <si>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</si>
  <si>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</si>
  <si>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</si>
  <si>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</si>
  <si>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</si>
  <si>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</si>
  <si>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</si>
  <si>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</si>
  <si>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</si>
  <si>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</si>
  <si>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</si>
  <si>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</si>
  <si>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</si>
  <si>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</si>
  <si>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</si>
  <si>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</si>
  <si>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</si>
  <si>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</si>
  <si>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</si>
  <si>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</si>
  <si>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</si>
  <si>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</si>
  <si>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</si>
  <si>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</si>
  <si>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</si>
  <si>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</si>
  <si>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</si>
  <si>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</si>
  <si>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</si>
  <si>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</si>
  <si>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</si>
  <si>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</si>
  <si>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</si>
  <si>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</si>
  <si>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</si>
  <si>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</si>
  <si>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</si>
  <si>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</si>
  <si>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</si>
  <si>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</si>
  <si>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</si>
  <si>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</si>
  <si>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</si>
  <si>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</si>
  <si>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</si>
  <si>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</si>
  <si>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</si>
  <si>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</si>
  <si>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</si>
  <si>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</si>
  <si>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</si>
  <si>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</si>
  <si>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</si>
  <si>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</si>
  <si>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</si>
  <si>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</si>
  <si>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</si>
  <si>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</si>
  <si>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</si>
  <si>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</si>
  <si>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</si>
  <si>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</si>
  <si>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</si>
  <si>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</si>
  <si>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</si>
  <si>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</si>
  <si>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</si>
  <si>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</si>
  <si>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</si>
  <si>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</si>
  <si>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</si>
  <si>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</si>
  <si>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</si>
  <si>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</si>
  <si>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</si>
  <si>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</si>
  <si>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</si>
  <si>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</si>
  <si>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</si>
  <si>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</si>
  <si>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</si>
  <si>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</si>
  <si>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</si>
  <si>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</si>
  <si>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</si>
  <si>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</si>
  <si>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</si>
  <si>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</si>
  <si>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</si>
  <si>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</si>
  <si>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</si>
  <si>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</si>
  <si>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</si>
  <si>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</si>
  <si>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</si>
  <si>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</si>
  <si>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</si>
  <si>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</si>
  <si>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</si>
  <si>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</si>
  <si>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</si>
  <si>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</si>
  <si>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</si>
  <si>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</si>
  <si>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</si>
  <si>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</si>
  <si>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</si>
  <si>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</si>
  <si>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</si>
  <si>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</si>
  <si>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</si>
  <si>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</si>
  <si>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</si>
  <si>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</si>
  <si>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</si>
  <si>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</si>
  <si>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</si>
  <si>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</si>
  <si>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</si>
  <si>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</si>
  <si>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</si>
  <si>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</si>
  <si>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</si>
  <si>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</si>
  <si>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</si>
  <si>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</si>
  <si>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</si>
  <si>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</si>
  <si>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</si>
  <si>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</si>
  <si>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</si>
  <si>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</si>
  <si>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</si>
  <si>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</si>
  <si>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</si>
  <si>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</si>
  <si>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</si>
  <si>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</si>
  <si>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</si>
  <si>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</si>
  <si>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</si>
  <si>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</si>
  <si>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</si>
  <si>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</si>
  <si>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</si>
  <si>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</si>
  <si>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</si>
  <si>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</si>
  <si>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</si>
  <si>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</si>
  <si>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</si>
  <si>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</si>
  <si>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</si>
  <si>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</si>
  <si>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</si>
  <si>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</si>
  <si>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</si>
  <si>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</si>
  <si>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</si>
  <si>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</si>
  <si>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</si>
  <si>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</si>
  <si>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</si>
  <si>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</si>
  <si>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</si>
  <si>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</si>
  <si>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</si>
  <si>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</si>
  <si>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</si>
  <si>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</si>
  <si>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</si>
  <si>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</si>
  <si>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</si>
  <si>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</si>
  <si>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</si>
  <si>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</si>
  <si>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</si>
  <si>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</si>
  <si>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</si>
  <si>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</si>
  <si>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</si>
  <si>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</si>
  <si>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</si>
  <si>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</si>
  <si>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</si>
  <si>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</si>
  <si>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</si>
  <si>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</si>
  <si>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</si>
  <si>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</si>
  <si>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</si>
  <si>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</si>
  <si>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</si>
  <si>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</si>
  <si>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</si>
  <si>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</si>
  <si>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</si>
  <si>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</si>
  <si>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</si>
  <si>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</si>
  <si>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</si>
  <si>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</si>
  <si>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</si>
  <si>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</si>
  <si>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</si>
  <si>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</si>
  <si>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</si>
  <si>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</si>
  <si>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</si>
  <si>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</si>
  <si>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</si>
  <si>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</si>
  <si>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</si>
  <si>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</si>
  <si>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</si>
  <si>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</si>
  <si>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</si>
  <si>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</si>
  <si>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</si>
  <si>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</si>
  <si>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</si>
  <si>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</si>
  <si>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</si>
  <si>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</si>
  <si>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</si>
  <si>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</si>
  <si>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</si>
  <si>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</si>
  <si>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</si>
  <si>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</si>
  <si>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</si>
  <si>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</si>
  <si>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</si>
  <si>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</si>
  <si>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</si>
  <si>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</si>
  <si>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</si>
  <si>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</si>
  <si>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</si>
  <si>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</si>
  <si>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</si>
  <si>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</si>
  <si>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</si>
  <si>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</si>
  <si>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</si>
  <si>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</si>
  <si>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</si>
  <si>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</si>
  <si>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</si>
  <si>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</si>
  <si>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</si>
  <si>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</si>
  <si>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</si>
  <si>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</si>
  <si>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</si>
  <si>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</si>
  <si>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</si>
  <si>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</si>
  <si>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</si>
  <si>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</si>
  <si>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</si>
  <si>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</si>
  <si>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</si>
  <si>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</si>
  <si>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</si>
  <si>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</si>
  <si>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</si>
  <si>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</si>
  <si>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</si>
  <si>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</si>
  <si>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</si>
  <si>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</si>
  <si>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</si>
  <si>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</si>
  <si>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</si>
  <si>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</si>
  <si>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</si>
  <si>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</si>
  <si>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</si>
  <si>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</si>
  <si>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</si>
  <si>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</si>
  <si>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</si>
  <si>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</si>
  <si>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</si>
  <si>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</si>
  <si>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</si>
  <si>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</si>
  <si>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</si>
  <si>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</si>
  <si>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</si>
  <si>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</si>
  <si>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</si>
  <si>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</si>
  <si>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</si>
  <si>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</si>
  <si>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</si>
  <si>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</si>
  <si>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</si>
  <si>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</si>
  <si>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</si>
  <si>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</si>
  <si>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</si>
  <si>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</si>
  <si>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</si>
  <si>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</si>
  <si>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</si>
  <si>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</si>
  <si>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</si>
  <si>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</si>
  <si>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</si>
  <si>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</si>
  <si>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</si>
  <si>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</si>
  <si>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</si>
  <si>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</si>
  <si>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</si>
  <si>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</si>
  <si>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</si>
  <si>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</si>
  <si>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</si>
  <si>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</si>
  <si>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</si>
  <si>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</si>
  <si>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</si>
  <si>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</si>
  <si>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</si>
  <si>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</si>
  <si>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</si>
  <si>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</si>
  <si>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</si>
  <si>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</si>
  <si>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</si>
  <si>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</si>
  <si>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</si>
  <si>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</si>
  <si>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</si>
  <si>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</si>
  <si>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</si>
  <si>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</si>
  <si>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</si>
  <si>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</si>
  <si>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</si>
  <si>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</si>
  <si>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</si>
  <si>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</si>
  <si>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</si>
  <si>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</si>
  <si>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</si>
  <si>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</si>
  <si>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</si>
  <si>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</si>
  <si>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</si>
  <si>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</si>
  <si>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</si>
  <si>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</si>
  <si>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</si>
  <si>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</si>
  <si>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</si>
  <si>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</si>
  <si>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</si>
  <si>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</si>
  <si>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</si>
  <si>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</si>
  <si>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</si>
  <si>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</si>
  <si>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</si>
  <si>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</si>
  <si>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</si>
  <si>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</si>
  <si>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</si>
  <si>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</si>
  <si>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</si>
  <si>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</si>
  <si>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</si>
  <si>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</si>
  <si>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</si>
  <si>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</si>
  <si>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</si>
  <si>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</si>
  <si>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</si>
  <si>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</si>
  <si>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</si>
  <si>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</si>
  <si>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</si>
  <si>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</si>
  <si>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</si>
  <si>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</si>
  <si>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</si>
  <si>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</si>
  <si>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</si>
  <si>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</si>
  <si>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</si>
  <si>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</si>
  <si>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</si>
  <si>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</si>
  <si>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</si>
  <si>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</si>
  <si>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</si>
  <si>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</si>
  <si>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</si>
  <si>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</si>
  <si>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</si>
  <si>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</si>
  <si>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</si>
  <si>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</si>
  <si>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</si>
  <si>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</si>
  <si>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</si>
  <si>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</si>
  <si>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</si>
  <si>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</si>
  <si>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</si>
  <si>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</si>
  <si>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</si>
  <si>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</si>
  <si>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</si>
  <si>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</si>
  <si>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</si>
  <si>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</si>
  <si>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</si>
  <si>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</si>
  <si>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</si>
  <si>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</si>
  <si>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</si>
  <si>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</si>
  <si>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</si>
  <si>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</si>
  <si>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</si>
  <si>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</si>
  <si>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</si>
  <si>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</si>
  <si>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</si>
  <si>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</si>
  <si>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</si>
  <si>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</si>
  <si>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</si>
  <si>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</si>
  <si>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</si>
  <si>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</si>
  <si>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</si>
  <si>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</si>
  <si>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</si>
  <si>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</si>
  <si>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</si>
  <si>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</si>
  <si>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</si>
  <si>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</si>
  <si>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</si>
  <si>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</si>
  <si>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</si>
  <si>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</si>
  <si>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</si>
  <si>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</si>
  <si>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</si>
  <si>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</si>
  <si>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</si>
  <si>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</si>
  <si>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</si>
  <si>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</si>
  <si>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</si>
  <si>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</si>
  <si>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</si>
  <si>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</si>
  <si>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</si>
  <si>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</si>
  <si>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</si>
  <si>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</si>
  <si>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</si>
  <si>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</si>
  <si>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</si>
  <si>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</si>
  <si>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</si>
  <si>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</si>
  <si>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</si>
  <si>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</si>
  <si>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</si>
  <si>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</si>
  <si>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</si>
  <si>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</si>
  <si>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</si>
  <si>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</si>
  <si>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</si>
  <si>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</si>
  <si>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</si>
  <si>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</si>
  <si>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</si>
  <si>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</si>
  <si>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</si>
  <si>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</si>
  <si>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</si>
  <si>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</si>
  <si>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</si>
  <si>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</si>
  <si>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</si>
  <si>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</si>
  <si>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</si>
  <si>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</si>
  <si>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</si>
  <si>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</si>
  <si>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</si>
  <si>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</si>
  <si>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</si>
  <si>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</si>
  <si>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</si>
  <si>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</si>
  <si>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</si>
  <si>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</si>
  <si>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</si>
  <si>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</si>
  <si>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</si>
  <si>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</si>
  <si>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</si>
  <si>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</si>
  <si>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</si>
  <si>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</si>
  <si>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</si>
  <si>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</si>
  <si>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</si>
  <si>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</si>
  <si>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</si>
  <si>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</si>
  <si>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</si>
  <si>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</si>
  <si>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</si>
  <si>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</si>
  <si>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</si>
  <si>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</si>
  <si>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</si>
  <si>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</si>
  <si>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</si>
  <si>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</si>
  <si>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</si>
  <si>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</si>
  <si>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</si>
  <si>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</si>
  <si>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</si>
  <si>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</si>
  <si>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</si>
  <si>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</si>
  <si>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</si>
  <si>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</si>
  <si>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</si>
  <si>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</si>
  <si>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</si>
  <si>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</si>
  <si>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</si>
  <si>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</si>
  <si>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</si>
  <si>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</si>
  <si>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</si>
  <si>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</si>
  <si>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</si>
  <si>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</si>
  <si>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</si>
  <si>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</si>
  <si>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</si>
  <si>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</si>
  <si>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</si>
  <si>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</si>
  <si>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</si>
  <si>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</si>
  <si>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</si>
  <si>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</si>
  <si>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</si>
  <si>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</si>
  <si>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</si>
  <si>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</si>
  <si>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</si>
  <si>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</si>
  <si>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</si>
  <si>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</si>
  <si>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</si>
  <si>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</si>
  <si>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</si>
  <si>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</si>
  <si>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</si>
  <si>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</si>
  <si>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</si>
  <si>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</si>
  <si>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</si>
  <si>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</si>
  <si>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</si>
  <si>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</si>
  <si>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</si>
  <si>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</si>
  <si>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</si>
  <si>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</si>
  <si>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</si>
  <si>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</si>
  <si>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</si>
  <si>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</si>
  <si>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</si>
  <si>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</si>
  <si>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</si>
  <si>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</si>
  <si>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</si>
  <si>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</si>
  <si>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</si>
  <si>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</si>
  <si>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</si>
  <si>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</si>
  <si>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</si>
  <si>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</si>
  <si>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</si>
  <si>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</si>
  <si>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</si>
  <si>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</si>
  <si>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</si>
  <si>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</si>
  <si>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</si>
  <si>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</si>
  <si>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</si>
  <si>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</si>
  <si>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</si>
  <si>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</si>
  <si>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</si>
  <si>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</si>
  <si>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</si>
  <si>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</si>
  <si>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</si>
  <si>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</si>
  <si>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</si>
  <si>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</si>
  <si>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</si>
  <si>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</si>
  <si>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</si>
  <si>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</si>
  <si>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</si>
  <si>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</si>
  <si>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</si>
  <si>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</si>
  <si>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</si>
  <si>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</si>
  <si>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</si>
  <si>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</si>
  <si>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</si>
  <si>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</si>
  <si>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</si>
  <si>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</si>
  <si>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</si>
  <si>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</si>
  <si>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</si>
  <si>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</si>
  <si>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</si>
  <si>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</si>
  <si>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</si>
  <si>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</si>
  <si>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</si>
  <si>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</si>
  <si>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</si>
  <si>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</si>
  <si>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</si>
  <si>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</si>
  <si>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</si>
  <si>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</si>
  <si>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</si>
  <si>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</si>
  <si>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</si>
  <si>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</si>
  <si>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</si>
  <si>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</si>
  <si>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</si>
  <si>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</si>
  <si>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</si>
  <si>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</si>
  <si>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</si>
  <si>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</si>
  <si>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</si>
  <si>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</si>
  <si>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</si>
  <si>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</si>
  <si>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</si>
  <si>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</si>
  <si>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</si>
  <si>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</si>
  <si>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</si>
  <si>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</si>
  <si>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</si>
  <si>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</si>
  <si>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</si>
  <si>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</si>
  <si>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</si>
  <si>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</si>
  <si>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</si>
  <si>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</si>
  <si>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</si>
  <si>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</si>
  <si>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</si>
  <si>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</si>
  <si>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</si>
  <si>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</si>
  <si>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</si>
  <si>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</si>
  <si>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</si>
  <si>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</si>
  <si>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</si>
  <si>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</si>
  <si>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</si>
  <si>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</si>
  <si>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</si>
  <si>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</si>
  <si>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</si>
  <si>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</si>
  <si>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</si>
  <si>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</si>
  <si>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</si>
  <si>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</si>
  <si>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</si>
  <si>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</si>
  <si>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</si>
  <si>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</si>
  <si>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</si>
  <si>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</si>
  <si>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</si>
  <si>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</si>
  <si>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</si>
  <si>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</si>
  <si>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</si>
  <si>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</si>
  <si>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</si>
  <si>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</si>
  <si>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</si>
  <si>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</si>
  <si>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</si>
  <si>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</si>
  <si>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</si>
  <si>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</si>
  <si>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</si>
  <si>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</si>
  <si>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</si>
  <si>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</si>
  <si>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</si>
  <si>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</si>
  <si>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</si>
  <si>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</si>
  <si>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</si>
  <si>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</si>
  <si>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</si>
  <si>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</si>
  <si>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</si>
  <si>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</si>
  <si>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</si>
  <si>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</si>
  <si>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</si>
  <si>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</si>
  <si>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</si>
  <si>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</si>
  <si>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</si>
  <si>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</si>
  <si>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</si>
  <si>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</si>
  <si>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</si>
  <si>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</si>
  <si>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</si>
  <si>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</si>
  <si>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</si>
  <si>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</si>
  <si>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</si>
  <si>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</si>
  <si>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</si>
  <si>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</si>
  <si>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</si>
  <si>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</si>
  <si>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</si>
  <si>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</si>
  <si>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</si>
  <si>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</si>
  <si>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</si>
  <si>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</si>
  <si>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</si>
  <si>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</si>
  <si>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</si>
  <si>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</si>
  <si>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</si>
  <si>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</si>
  <si>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</si>
  <si>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</si>
  <si>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</si>
  <si>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</si>
  <si>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</si>
  <si>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</si>
  <si>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</si>
  <si>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</si>
  <si>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</si>
  <si>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</si>
  <si>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</si>
  <si>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</si>
  <si>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</si>
  <si>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</si>
  <si>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</si>
  <si>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</si>
  <si>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</si>
  <si>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</si>
  <si>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</si>
  <si>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</si>
  <si>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</si>
  <si>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</si>
  <si>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</si>
  <si>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</si>
  <si>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</si>
  <si>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</si>
  <si>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</si>
  <si>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</si>
  <si>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</si>
  <si>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</si>
  <si>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</si>
  <si>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</si>
  <si>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</si>
  <si>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</si>
  <si>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</si>
  <si>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</si>
  <si>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</si>
  <si>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</si>
  <si>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</si>
  <si>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</si>
  <si>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</si>
  <si>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</si>
  <si>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</si>
  <si>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</si>
  <si>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</si>
  <si>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</si>
  <si>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</si>
  <si>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</si>
  <si>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</si>
  <si>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</si>
  <si>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</si>
  <si>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</si>
  <si>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</si>
  <si>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</si>
  <si>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</si>
  <si>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</si>
  <si>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</si>
  <si>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</si>
  <si>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</si>
  <si>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</si>
  <si>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</si>
  <si>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</si>
  <si>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</si>
  <si>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</si>
  <si>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</si>
  <si>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</si>
  <si>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</si>
  <si>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</si>
  <si>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</si>
  <si>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</si>
  <si>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</si>
  <si>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</si>
  <si>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</si>
  <si>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</si>
  <si>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</si>
  <si>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</si>
  <si>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</si>
  <si>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</si>
  <si>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</si>
  <si>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</si>
  <si>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</si>
  <si>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</si>
  <si>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</si>
  <si>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</si>
  <si>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</si>
  <si>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</si>
  <si>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</si>
  <si>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</si>
  <si>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</si>
  <si>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</si>
  <si>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</si>
  <si>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</si>
  <si>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</si>
  <si>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</si>
  <si>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</si>
  <si>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</si>
  <si>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</si>
  <si>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</si>
  <si>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</si>
  <si>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</si>
  <si>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</si>
  <si>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</si>
  <si>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</si>
  <si>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</si>
  <si>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</si>
  <si>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</si>
  <si>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</si>
  <si>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</si>
  <si>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</si>
  <si>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</si>
  <si>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</si>
  <si>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</si>
  <si>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</si>
  <si>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</si>
  <si>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</si>
  <si>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</si>
  <si>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</si>
  <si>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</si>
  <si>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</si>
  <si>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</si>
  <si>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</si>
  <si>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</si>
  <si>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</si>
  <si>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</si>
  <si>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</si>
  <si>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</si>
  <si>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</si>
  <si>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</si>
  <si>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</si>
  <si>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</si>
  <si>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</si>
  <si>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</si>
  <si>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</si>
  <si>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</si>
  <si>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</si>
  <si>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</si>
  <si>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</si>
  <si>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</si>
  <si>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</si>
  <si>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</si>
  <si>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</si>
  <si>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</si>
  <si>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</si>
  <si>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</si>
  <si>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</si>
  <si>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</si>
  <si>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</si>
  <si>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</si>
  <si>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</si>
  <si>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</si>
  <si>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</si>
  <si>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</si>
  <si>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</si>
  <si>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</si>
  <si>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</si>
  <si>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</si>
  <si>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</si>
  <si>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</si>
  <si>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</si>
  <si>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</si>
  <si>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</si>
  <si>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</si>
  <si>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</si>
  <si>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</si>
  <si>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</si>
  <si>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</si>
  <si>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</si>
  <si>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</si>
  <si>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</si>
  <si>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</si>
  <si>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</si>
  <si>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</si>
  <si>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</si>
  <si>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</si>
  <si>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</si>
  <si>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</si>
  <si>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</si>
  <si>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</si>
  <si>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</si>
  <si>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</si>
  <si>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</si>
  <si>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</si>
  <si>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</si>
  <si>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</si>
  <si>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</si>
  <si>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</si>
  <si>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</si>
  <si>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</si>
  <si>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</si>
  <si>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</si>
  <si>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</si>
  <si>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</si>
  <si>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</si>
  <si>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</si>
  <si>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</si>
  <si>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</si>
  <si>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</si>
  <si>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</si>
  <si>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</si>
  <si>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</si>
  <si>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</si>
  <si>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</si>
  <si>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</si>
  <si>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</si>
  <si>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</si>
  <si>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</si>
  <si>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</si>
  <si>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</si>
  <si>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</si>
  <si>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</si>
  <si>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</si>
  <si>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</si>
  <si>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</si>
  <si>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</si>
  <si>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</si>
  <si>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</si>
  <si>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</si>
  <si>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</si>
  <si>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</si>
  <si>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</si>
  <si>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</si>
  <si>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</si>
  <si>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</si>
  <si>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</si>
  <si>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</si>
  <si>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</si>
  <si>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</si>
  <si>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</si>
  <si>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</si>
  <si>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</si>
  <si>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</si>
  <si>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</si>
  <si>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</si>
  <si>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</si>
  <si>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</si>
  <si>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</si>
  <si>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</si>
  <si>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</si>
  <si>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</si>
  <si>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</si>
  <si>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</si>
  <si>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</si>
  <si>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</si>
  <si>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</si>
  <si>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</si>
  <si>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</si>
  <si>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</si>
  <si>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</si>
  <si>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</si>
  <si>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</si>
  <si>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</si>
  <si>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</si>
  <si>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</si>
  <si>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</si>
  <si>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</si>
  <si>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</si>
  <si>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</si>
  <si>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</si>
  <si>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</si>
  <si>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</si>
  <si>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</si>
  <si>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</si>
  <si>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</si>
  <si>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</si>
  <si>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</si>
  <si>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</si>
  <si>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</si>
  <si>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</si>
  <si>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</si>
  <si>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</si>
  <si>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</si>
  <si>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</si>
  <si>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</si>
  <si>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</si>
  <si>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</si>
  <si>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</si>
  <si>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</si>
  <si>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</si>
  <si>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</si>
  <si>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</si>
  <si>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</si>
  <si>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</si>
  <si>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</si>
  <si>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</si>
  <si>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</si>
  <si>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</si>
  <si>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</si>
  <si>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</si>
  <si>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</si>
  <si>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</si>
  <si>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</si>
  <si>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</si>
  <si>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</si>
  <si>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</si>
  <si>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</si>
  <si>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</si>
  <si>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</si>
  <si>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</si>
  <si>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</si>
  <si>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</si>
  <si>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</si>
  <si>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</si>
  <si>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</si>
  <si>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</si>
  <si>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</si>
  <si>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</si>
  <si>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</si>
  <si>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</si>
  <si>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</si>
  <si>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</si>
  <si>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</si>
  <si>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</si>
  <si>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</si>
  <si>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</si>
  <si>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</si>
  <si>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</si>
  <si>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</si>
  <si>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</si>
  <si>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</si>
  <si>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</si>
  <si>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</si>
  <si>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</si>
  <si>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</si>
  <si>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</si>
  <si>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</si>
  <si>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</si>
  <si>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</si>
  <si>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</si>
  <si>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</si>
  <si>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</si>
  <si>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</si>
  <si>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</si>
  <si>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</si>
  <si>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</si>
  <si>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</si>
  <si>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</si>
  <si>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</si>
  <si>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</si>
  <si>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</si>
  <si>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</si>
  <si>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</si>
  <si>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</si>
  <si>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</si>
  <si>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</si>
  <si>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</si>
  <si>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</si>
  <si>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</si>
  <si>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</si>
  <si>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</si>
  <si>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</si>
  <si>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</si>
  <si>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</si>
  <si>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</si>
  <si>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</si>
  <si>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</si>
  <si>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</si>
  <si>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</si>
  <si>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</si>
  <si>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</si>
  <si>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</si>
  <si>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</si>
  <si>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</si>
  <si>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</si>
  <si>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</si>
  <si>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</si>
  <si>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</si>
  <si>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</si>
  <si>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</si>
  <si>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</si>
  <si>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</si>
  <si>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</si>
  <si>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</si>
  <si>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</si>
  <si>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</si>
  <si>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</si>
  <si>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</si>
  <si>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</si>
  <si>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</si>
  <si>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</si>
  <si>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</si>
  <si>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</si>
  <si>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</si>
  <si>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</si>
  <si>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</si>
  <si>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</si>
  <si>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</si>
  <si>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</si>
  <si>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</si>
  <si>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</si>
  <si>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</si>
  <si>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</si>
  <si>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</si>
  <si>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</si>
  <si>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</si>
  <si>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</si>
  <si>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</si>
  <si>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</si>
  <si>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</si>
  <si>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</si>
  <si>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</si>
  <si>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</si>
  <si>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</si>
  <si>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</si>
  <si>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</si>
  <si>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</si>
  <si>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</si>
  <si>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</si>
  <si>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</si>
  <si>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</si>
  <si>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</si>
  <si>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</si>
  <si>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</si>
  <si>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</si>
  <si>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</si>
  <si>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</si>
  <si>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</si>
  <si>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</si>
  <si>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</si>
  <si>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</si>
  <si>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</si>
  <si>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</si>
  <si>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</si>
  <si>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</si>
  <si>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</si>
  <si>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</si>
  <si>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</si>
  <si>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</si>
  <si>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</si>
  <si>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</si>
  <si>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</si>
  <si>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</si>
  <si>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</si>
  <si>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</si>
  <si>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</si>
  <si>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</si>
  <si>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</si>
  <si>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</si>
  <si>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</si>
  <si>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</si>
  <si>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</si>
  <si>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</si>
  <si>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</si>
  <si>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</si>
  <si>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</si>
  <si>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</si>
  <si>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</si>
  <si>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</si>
  <si>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</si>
  <si>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</si>
  <si>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</si>
  <si>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</si>
  <si>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</si>
  <si>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</si>
  <si>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</si>
  <si>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</si>
  <si>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</si>
  <si>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</si>
  <si>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</si>
  <si>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</si>
  <si>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</si>
  <si>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</si>
  <si>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</si>
  <si>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</si>
  <si>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</si>
  <si>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</si>
  <si>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</si>
  <si>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</si>
  <si>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</si>
  <si>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</si>
  <si>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</si>
  <si>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</si>
  <si>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</si>
  <si>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</si>
  <si>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</si>
  <si>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</si>
  <si>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</si>
  <si>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</si>
  <si>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</si>
  <si>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</si>
  <si>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</si>
  <si>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</si>
  <si>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</si>
  <si>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</si>
  <si>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</si>
  <si>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</si>
  <si>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</si>
  <si>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</si>
  <si>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</si>
  <si>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</si>
  <si>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</si>
  <si>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</si>
  <si>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</si>
  <si>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</si>
  <si>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</si>
  <si>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</si>
  <si>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</si>
  <si>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</si>
  <si>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</si>
  <si>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</si>
  <si>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</si>
  <si>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</si>
  <si>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</si>
  <si>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</si>
  <si>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</si>
  <si>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</si>
  <si>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</si>
  <si>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</si>
  <si>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</si>
  <si>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</si>
  <si>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</si>
  <si>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</si>
  <si>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</si>
  <si>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</si>
  <si>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</si>
  <si>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</si>
  <si>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</si>
  <si>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</si>
  <si>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</si>
  <si>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</si>
  <si>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</si>
  <si>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</si>
  <si>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</si>
  <si>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</si>
  <si>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</si>
  <si>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</si>
  <si>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</si>
  <si>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</si>
  <si>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</si>
  <si>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</si>
  <si>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</si>
  <si>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</si>
  <si>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</si>
  <si>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</si>
  <si>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</si>
  <si>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</si>
  <si>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</si>
  <si>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</si>
  <si>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</si>
  <si>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</si>
  <si>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</si>
  <si>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</si>
  <si>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</si>
  <si>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</si>
  <si>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</si>
  <si>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</si>
  <si>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</si>
  <si>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</si>
  <si>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</si>
  <si>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</si>
  <si>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</si>
  <si>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</si>
  <si>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</si>
  <si>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</si>
  <si>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</si>
  <si>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</si>
  <si>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</si>
  <si>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</si>
  <si>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</si>
  <si>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</si>
  <si>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</si>
  <si>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</si>
  <si>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</si>
  <si>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</si>
  <si>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</si>
  <si>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</si>
  <si>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</si>
  <si>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</si>
  <si>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</si>
  <si>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</si>
  <si>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</si>
  <si>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</si>
  <si>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</si>
  <si>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</si>
  <si>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</si>
  <si>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</si>
  <si>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</si>
  <si>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</si>
  <si>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</si>
  <si>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</si>
  <si>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</si>
  <si>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</si>
  <si>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</si>
  <si>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</si>
  <si>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</si>
  <si>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</si>
  <si>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</si>
  <si>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</si>
  <si>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</si>
  <si>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</si>
  <si>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</si>
  <si>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</si>
  <si>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</si>
  <si>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</si>
  <si>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</si>
  <si>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</si>
  <si>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</si>
  <si>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</si>
  <si>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</si>
  <si>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</si>
  <si>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</si>
  <si>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</si>
  <si>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</si>
  <si>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</si>
  <si>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</si>
  <si>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</si>
  <si>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</si>
  <si>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</si>
  <si>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</si>
  <si>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</si>
  <si>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</si>
  <si>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</si>
  <si>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</si>
  <si>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</si>
  <si>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</si>
  <si>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</si>
  <si>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</si>
  <si>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</si>
  <si>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</si>
  <si>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</si>
  <si>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</si>
  <si>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</si>
  <si>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</si>
  <si>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</si>
  <si>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</si>
  <si>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</si>
  <si>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</si>
  <si>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</si>
  <si>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</si>
  <si>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</si>
  <si>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</si>
  <si>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</si>
  <si>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</si>
  <si>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</si>
  <si>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</si>
  <si>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</si>
  <si>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</si>
  <si>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</si>
  <si>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</si>
  <si>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</si>
  <si>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</si>
  <si>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</si>
  <si>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</si>
  <si>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</si>
  <si>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</si>
  <si>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</si>
  <si>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</si>
  <si>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</si>
  <si>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</si>
  <si>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</si>
  <si>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</si>
  <si>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</si>
  <si>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</si>
  <si>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</si>
  <si>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</si>
  <si>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</si>
  <si>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</si>
  <si>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</si>
  <si>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</si>
  <si>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</si>
  <si>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</si>
  <si>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</si>
  <si>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</si>
  <si>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</si>
  <si>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</si>
  <si>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</si>
  <si>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</si>
  <si>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</si>
  <si>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</si>
  <si>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</si>
  <si>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</si>
  <si>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</si>
  <si>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</si>
  <si>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</si>
  <si>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</si>
  <si>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</si>
  <si>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</si>
  <si>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</si>
  <si>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</si>
  <si>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</si>
  <si>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</si>
  <si>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</si>
  <si>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</si>
  <si>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</si>
  <si>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</si>
  <si>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</si>
  <si>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</si>
  <si>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</si>
  <si>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</si>
  <si>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</si>
  <si>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</si>
  <si>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</si>
  <si>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</si>
  <si>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</si>
  <si>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</si>
  <si>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</si>
  <si>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</si>
  <si>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</si>
  <si>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</si>
  <si>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</si>
  <si>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</si>
  <si>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</si>
  <si>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</si>
  <si>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</si>
  <si>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</si>
  <si>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</si>
  <si>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</si>
  <si>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</si>
  <si>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</si>
  <si>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</si>
  <si>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</si>
  <si>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</si>
  <si>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</si>
  <si>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</si>
  <si>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</si>
  <si>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</si>
  <si>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</si>
  <si>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</si>
  <si>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</si>
  <si>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</si>
  <si>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</si>
  <si>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</si>
  <si>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</si>
  <si>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</si>
  <si>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</si>
  <si>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</si>
  <si>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</si>
  <si>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</si>
  <si>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</si>
  <si>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</si>
  <si>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</si>
  <si>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</si>
  <si>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</si>
  <si>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</si>
  <si>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</si>
  <si>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</si>
  <si>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</si>
  <si>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</si>
  <si>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</si>
  <si>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</si>
  <si>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</si>
  <si>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</si>
  <si>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</si>
  <si>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</si>
  <si>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</si>
  <si>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</si>
  <si>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</si>
  <si>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</si>
  <si>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</si>
  <si>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</si>
  <si>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</si>
  <si>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</si>
  <si>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</si>
  <si>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</si>
  <si>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</si>
  <si>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</si>
  <si>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</si>
  <si>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</si>
  <si>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</si>
  <si>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</si>
  <si>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</si>
  <si>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</si>
  <si>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</si>
  <si>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</si>
  <si>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</si>
  <si>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</si>
  <si>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</si>
  <si>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</si>
  <si>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</si>
  <si>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</si>
  <si>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</si>
  <si>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</si>
  <si>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</si>
  <si>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</si>
  <si>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</si>
  <si>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</si>
  <si>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</si>
  <si>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</si>
  <si>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</si>
  <si>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</si>
  <si>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</si>
  <si>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</si>
  <si>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</si>
  <si>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</si>
  <si>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</si>
  <si>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</si>
  <si>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</si>
  <si>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</si>
  <si>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</si>
  <si>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</si>
  <si>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</si>
  <si>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</si>
  <si>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</si>
  <si>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</si>
  <si>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</si>
  <si>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</si>
  <si>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</si>
  <si>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</si>
  <si>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</si>
  <si>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</si>
  <si>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</si>
  <si>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</si>
  <si>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</si>
  <si>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</si>
  <si>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</si>
  <si>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</si>
  <si>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</si>
  <si>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</si>
  <si>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</si>
  <si>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</si>
  <si>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</si>
  <si>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</si>
  <si>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</si>
  <si>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</si>
  <si>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</si>
  <si>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</si>
  <si>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</si>
  <si>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</si>
  <si>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</si>
  <si>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</si>
  <si>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</si>
  <si>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</si>
  <si>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</si>
  <si>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</si>
  <si>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</si>
  <si>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</si>
  <si>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</si>
  <si>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</si>
  <si>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</si>
  <si>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</si>
  <si>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</si>
  <si>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</si>
  <si>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</si>
  <si>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</si>
  <si>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</si>
  <si>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</si>
  <si>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</si>
  <si>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</si>
  <si>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</si>
  <si>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</si>
  <si>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</si>
  <si>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</si>
  <si>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</si>
  <si>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</si>
  <si>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</si>
  <si>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</si>
  <si>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</si>
  <si>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</si>
  <si>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</si>
  <si>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</si>
  <si>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</si>
  <si>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</si>
  <si>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</si>
  <si>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</si>
  <si>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</si>
  <si>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</si>
  <si>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</si>
  <si>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</si>
  <si>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</si>
  <si>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</si>
  <si>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</si>
  <si>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</si>
  <si>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</si>
  <si>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</si>
  <si>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</si>
  <si>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</si>
  <si>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</si>
  <si>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</si>
  <si>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</si>
  <si>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</si>
  <si>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</si>
  <si>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</si>
  <si>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</si>
  <si>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</si>
  <si>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</si>
  <si>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</si>
  <si>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</si>
  <si>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</si>
  <si>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</si>
  <si>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</si>
  <si>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</si>
  <si>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</si>
  <si>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</si>
  <si>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</si>
  <si>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</si>
  <si>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</si>
  <si>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</si>
  <si>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</si>
  <si>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</si>
  <si>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</si>
  <si>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</si>
  <si>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</si>
  <si>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</si>
  <si>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</si>
  <si>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</si>
  <si>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</si>
  <si>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</si>
  <si>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</si>
  <si>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</si>
  <si>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</si>
  <si>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</si>
  <si>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</si>
  <si>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</si>
  <si>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</si>
  <si>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</si>
  <si>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</si>
  <si>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</si>
  <si>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</si>
  <si>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</si>
  <si>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</si>
  <si>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</si>
  <si>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</si>
  <si>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</si>
  <si>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</si>
  <si>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</si>
  <si>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</si>
  <si>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</si>
  <si>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</si>
  <si>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</si>
  <si>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</si>
  <si>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</si>
  <si>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</si>
  <si>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</si>
  <si>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</si>
  <si>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</si>
  <si>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</si>
  <si>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</si>
  <si>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</si>
  <si>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</si>
  <si>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</si>
  <si>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</si>
  <si>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</si>
  <si>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</si>
  <si>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</si>
  <si>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</si>
  <si>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</si>
  <si>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</si>
  <si>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</si>
  <si>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</si>
  <si>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</si>
  <si>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</si>
  <si>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</si>
  <si>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</si>
  <si>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</si>
  <si>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</si>
  <si>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</si>
  <si>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</si>
  <si>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</si>
  <si>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</si>
  <si>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</si>
  <si>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</si>
  <si>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</si>
  <si>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</si>
  <si>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</si>
  <si>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</si>
  <si>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</si>
  <si>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</si>
  <si>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</si>
  <si>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</si>
  <si>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</si>
  <si>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</si>
  <si>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</si>
  <si>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</si>
  <si>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</si>
  <si>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</si>
  <si>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</si>
  <si>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</si>
  <si>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</si>
  <si>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</si>
  <si>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</si>
  <si>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</si>
  <si>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</si>
  <si>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</si>
  <si>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</si>
  <si>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</si>
  <si>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</si>
  <si>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</si>
  <si>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</si>
  <si>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</si>
  <si>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</si>
  <si>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</si>
  <si>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</si>
  <si>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</si>
  <si>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</si>
  <si>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</si>
  <si>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</si>
  <si>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</si>
  <si>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</si>
  <si>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</si>
  <si>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</si>
  <si>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</si>
  <si>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</si>
  <si>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</si>
  <si>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</si>
  <si>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</si>
  <si>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</si>
  <si>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</si>
  <si>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</si>
  <si>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</si>
  <si>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</si>
  <si>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</si>
  <si>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</si>
  <si>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</si>
  <si>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</si>
  <si>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</si>
  <si>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</si>
  <si>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</si>
  <si>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</si>
  <si>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</si>
  <si>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</si>
  <si>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</si>
  <si>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</si>
  <si>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</si>
  <si>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</si>
  <si>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</si>
  <si>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</si>
  <si>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</si>
  <si>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</si>
  <si>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</si>
  <si>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</si>
  <si>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</si>
  <si>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</si>
  <si>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</si>
  <si>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</si>
  <si>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</si>
  <si>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</si>
  <si>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</si>
  <si>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</si>
  <si>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</si>
  <si>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</si>
  <si>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</si>
  <si>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</si>
  <si>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</si>
  <si>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</si>
  <si>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</si>
  <si>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</si>
  <si>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</si>
  <si>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</si>
  <si>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</si>
  <si>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</si>
  <si>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</si>
  <si>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</si>
  <si>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</si>
  <si>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</si>
  <si>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</si>
  <si>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</si>
  <si>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</si>
  <si>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</si>
  <si>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</si>
  <si>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</si>
  <si>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</si>
  <si>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</si>
  <si>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</si>
  <si>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</si>
  <si>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</si>
  <si>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</si>
  <si>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</si>
  <si>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</si>
  <si>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</si>
  <si>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</si>
  <si>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</si>
  <si>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</si>
  <si>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</si>
  <si>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</si>
  <si>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</si>
  <si>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</si>
  <si>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</si>
  <si>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</si>
  <si>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</si>
  <si>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</si>
  <si>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</si>
  <si>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</si>
  <si>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</si>
  <si>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</si>
  <si>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</si>
  <si>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</si>
  <si>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</si>
  <si>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</si>
  <si>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</si>
  <si>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</si>
  <si>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</si>
  <si>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</si>
  <si>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</si>
  <si>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</si>
  <si>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</si>
  <si>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</si>
  <si>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</si>
  <si>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</si>
  <si>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</si>
  <si>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</si>
  <si>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</si>
  <si>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</si>
  <si>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</si>
  <si>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</si>
  <si>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</si>
  <si>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</si>
  <si>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</si>
  <si>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</si>
  <si>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</si>
  <si>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</si>
  <si>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</si>
  <si>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</si>
  <si>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</si>
  <si>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</si>
  <si>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</si>
  <si>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</si>
  <si>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</si>
  <si>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</si>
  <si>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</si>
  <si>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</si>
  <si>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</si>
  <si>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</si>
  <si>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</si>
  <si>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</si>
  <si>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</si>
  <si>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</si>
  <si>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</si>
  <si>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</si>
  <si>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</si>
  <si>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</si>
  <si>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</si>
  <si>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</si>
  <si>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</si>
  <si>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</si>
  <si>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</si>
  <si>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</si>
  <si>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</si>
  <si>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</si>
  <si>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</si>
  <si>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</si>
  <si>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</si>
  <si>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</si>
  <si>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</si>
  <si>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</si>
  <si>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</si>
  <si>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</si>
  <si>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</si>
  <si>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</si>
  <si>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</si>
  <si>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</si>
  <si>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</si>
  <si>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</si>
  <si>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</si>
  <si>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</si>
  <si>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</si>
  <si>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</si>
  <si>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</si>
  <si>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</si>
  <si>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</si>
  <si>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</si>
  <si>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</si>
  <si>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</si>
  <si>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</si>
  <si>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</si>
  <si>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</si>
  <si>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</si>
  <si>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</si>
  <si>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</si>
  <si>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</si>
  <si>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</si>
  <si>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</si>
  <si>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</si>
  <si>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</si>
  <si>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</si>
  <si>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</si>
  <si>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</si>
  <si>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</si>
  <si>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</si>
  <si>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</si>
  <si>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</si>
  <si>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</si>
  <si>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</si>
  <si>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</si>
  <si>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</si>
  <si>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</si>
  <si>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</si>
  <si>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</si>
  <si>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</si>
  <si>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</si>
  <si>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</si>
  <si>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</si>
  <si>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</si>
  <si>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</si>
  <si>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</si>
  <si>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</si>
  <si>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</si>
  <si>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</si>
  <si>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</si>
  <si>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</si>
  <si>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</si>
  <si>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</si>
  <si>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</si>
  <si>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</si>
  <si>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</si>
  <si>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</si>
  <si>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</si>
  <si>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</si>
  <si>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</si>
  <si>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</si>
  <si>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</si>
  <si>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</si>
  <si>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</si>
  <si>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</si>
  <si>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</si>
  <si>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</si>
  <si>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</si>
  <si>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</si>
  <si>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</si>
  <si>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</si>
  <si>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</si>
  <si>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</si>
  <si>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</si>
  <si>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</si>
  <si>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</si>
  <si>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</si>
  <si>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</si>
  <si>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</si>
  <si>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</si>
  <si>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</si>
  <si>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</si>
  <si>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</si>
  <si>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</si>
  <si>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</si>
  <si>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</si>
  <si>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</si>
  <si>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</si>
  <si>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</si>
  <si>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</si>
  <si>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</si>
  <si>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</si>
  <si>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</si>
  <si>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</si>
  <si>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</si>
  <si>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</si>
  <si>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</si>
  <si>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</si>
  <si>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</si>
  <si>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</si>
  <si>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</si>
  <si>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</si>
  <si>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</si>
  <si>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</si>
  <si>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</si>
  <si>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</si>
  <si>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</si>
  <si>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</si>
  <si>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</si>
  <si>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</si>
  <si>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</si>
  <si>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</si>
  <si>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</si>
  <si>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</si>
  <si>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</si>
  <si>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</si>
  <si>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</si>
  <si>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</si>
  <si>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</si>
  <si>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</si>
  <si>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</si>
  <si>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</si>
  <si>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</si>
  <si>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</si>
  <si>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</si>
  <si>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</si>
  <si>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</si>
  <si>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</si>
  <si>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</si>
  <si>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</si>
  <si>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</si>
  <si>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</si>
  <si>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</si>
  <si>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</si>
  <si>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</si>
  <si>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</si>
  <si>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</si>
  <si>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</si>
  <si>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</si>
  <si>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</si>
  <si>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</si>
  <si>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</si>
  <si>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</si>
  <si>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</si>
  <si>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</si>
  <si>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</si>
  <si>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</si>
  <si>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</si>
  <si>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</si>
  <si>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</si>
  <si>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</si>
  <si>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</si>
  <si>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</si>
  <si>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</si>
  <si>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</si>
  <si>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</si>
  <si>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</si>
  <si>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</si>
  <si>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</si>
  <si>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</si>
  <si>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</si>
  <si>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</si>
  <si>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</si>
  <si>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</si>
  <si>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</si>
  <si>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</si>
  <si>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</si>
  <si>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</si>
  <si>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</si>
  <si>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</si>
  <si>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</si>
  <si>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</si>
  <si>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</si>
  <si>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</si>
  <si>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</si>
  <si>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</si>
  <si>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</si>
  <si>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</si>
  <si>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</si>
  <si>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</si>
  <si>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</si>
  <si>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</si>
  <si>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</si>
  <si>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</si>
  <si>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</si>
  <si>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</si>
  <si>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</si>
  <si>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</si>
  <si>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</si>
  <si>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</si>
  <si>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</si>
  <si>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</si>
  <si>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</si>
  <si>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</si>
  <si>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</si>
  <si>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</si>
  <si>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</si>
  <si>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</si>
  <si>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</si>
  <si>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</si>
  <si>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</si>
  <si>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</si>
  <si>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</si>
  <si>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</si>
  <si>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</si>
  <si>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</si>
  <si>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</si>
  <si>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</si>
  <si>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</si>
  <si>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</si>
  <si>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</si>
  <si>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</si>
  <si>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</si>
  <si>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</si>
  <si>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</si>
  <si>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</si>
  <si>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</si>
  <si>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</si>
  <si>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</si>
  <si>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</si>
  <si>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</si>
  <si>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</si>
  <si>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</si>
  <si>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</si>
  <si>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</si>
  <si>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</si>
  <si>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</si>
  <si>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</si>
  <si>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</si>
  <si>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</si>
  <si>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</si>
  <si>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</si>
  <si>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</si>
  <si>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</si>
  <si>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</si>
  <si>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</si>
  <si>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</si>
  <si>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</si>
  <si>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</si>
  <si>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</si>
  <si>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</si>
  <si>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</si>
  <si>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</si>
  <si>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</si>
  <si>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</si>
  <si>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</si>
  <si>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</si>
  <si>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</si>
  <si>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</si>
  <si>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</si>
  <si>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</si>
  <si>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</si>
  <si>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</si>
  <si>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</si>
  <si>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</si>
  <si>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</si>
  <si>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</si>
  <si>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</si>
  <si>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</si>
  <si>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</si>
  <si>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</si>
  <si>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</si>
  <si>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</si>
  <si>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</si>
  <si>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</si>
  <si>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</si>
  <si>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</si>
  <si>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</si>
  <si>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</si>
  <si>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</si>
  <si>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</si>
  <si>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</si>
  <si>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</si>
  <si>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</si>
  <si>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</si>
  <si>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</si>
  <si>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</si>
  <si>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</si>
  <si>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</si>
  <si>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</si>
  <si>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</si>
  <si>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</si>
  <si>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</si>
  <si>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</si>
  <si>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</si>
  <si>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</si>
  <si>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</si>
  <si>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</si>
  <si>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</si>
  <si>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</si>
  <si>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</si>
  <si>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</si>
  <si>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</si>
  <si>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</si>
  <si>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</si>
  <si>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</si>
  <si>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</si>
  <si>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</si>
  <si>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</si>
  <si>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</si>
  <si>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</si>
  <si>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</si>
  <si>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</si>
  <si>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</si>
  <si>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</si>
  <si>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</si>
  <si>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</si>
  <si>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</si>
  <si>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</si>
  <si>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</si>
  <si>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</si>
  <si>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</si>
  <si>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</si>
  <si>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</si>
  <si>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</si>
  <si>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</si>
  <si>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</si>
  <si>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</si>
  <si>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</si>
  <si>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</si>
  <si>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</si>
  <si>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</si>
  <si>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</si>
  <si>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</si>
  <si>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</si>
  <si>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</si>
  <si>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</si>
  <si>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</si>
  <si>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</si>
  <si>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</si>
  <si>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</si>
  <si>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</si>
  <si>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</si>
  <si>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</si>
  <si>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</si>
  <si>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</si>
  <si>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</si>
  <si>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</si>
  <si>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</si>
  <si>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</si>
  <si>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</si>
  <si>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</si>
  <si>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</si>
  <si>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</si>
  <si>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</si>
  <si>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</si>
  <si>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</si>
  <si>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</si>
  <si>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</si>
  <si>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</si>
  <si>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</si>
  <si>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</si>
  <si>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</si>
  <si>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</si>
  <si>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</si>
  <si>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</si>
  <si>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</si>
  <si>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</si>
  <si>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</si>
  <si>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</si>
  <si>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</si>
  <si>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</si>
  <si>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</si>
  <si>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</si>
  <si>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</si>
  <si>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</si>
  <si>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</si>
  <si>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</si>
  <si>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</si>
  <si>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</si>
  <si>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</si>
  <si>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</si>
  <si>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</si>
  <si>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</si>
  <si>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</si>
  <si>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</si>
  <si>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</si>
  <si>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</si>
  <si>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</si>
  <si>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</si>
  <si>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</si>
  <si>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</si>
  <si>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</si>
  <si>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</si>
  <si>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</si>
  <si>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</si>
  <si>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</si>
  <si>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</si>
  <si>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</si>
  <si>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</si>
  <si>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</si>
  <si>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</si>
  <si>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</si>
  <si>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</si>
  <si>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</si>
  <si>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</si>
  <si>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</si>
  <si>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</si>
  <si>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</si>
  <si>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</si>
  <si>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</si>
  <si>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</si>
  <si>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</si>
  <si>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</si>
  <si>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</si>
  <si>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</si>
  <si>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</si>
  <si>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</si>
  <si>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</si>
  <si>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</si>
  <si>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</si>
  <si>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</si>
  <si>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</si>
  <si>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</si>
  <si>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</si>
  <si>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</si>
  <si>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</si>
  <si>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</si>
  <si>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</si>
  <si>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</si>
  <si>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</si>
  <si>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</si>
  <si>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</si>
  <si>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</si>
  <si>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</si>
  <si>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</si>
  <si>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</si>
  <si>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</si>
  <si>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</si>
  <si>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</si>
  <si>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</si>
  <si>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</si>
  <si>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</si>
  <si>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</si>
  <si>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</si>
  <si>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</si>
  <si>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</si>
  <si>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</si>
  <si>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</si>
  <si>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</si>
  <si>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</si>
  <si>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</si>
  <si>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</si>
  <si>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</si>
  <si>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</si>
  <si>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</si>
  <si>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</si>
  <si>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</si>
  <si>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</si>
  <si>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</si>
  <si>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</si>
  <si>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</si>
  <si>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</si>
  <si>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</si>
  <si>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</si>
  <si>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</si>
  <si>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</si>
  <si>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</si>
  <si>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</si>
  <si>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</si>
  <si>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</si>
  <si>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</si>
  <si>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</si>
  <si>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</si>
  <si>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</si>
  <si>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</si>
  <si>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</si>
  <si>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</si>
  <si>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</si>
  <si>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</si>
  <si>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</si>
  <si>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</si>
  <si>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</si>
  <si>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</si>
  <si>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</si>
  <si>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</si>
  <si>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</si>
  <si>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</si>
  <si>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</si>
  <si>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</si>
  <si>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</si>
  <si>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</si>
  <si>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</si>
  <si>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</si>
  <si>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</si>
  <si>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</si>
  <si>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</si>
  <si>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</si>
  <si>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</si>
  <si>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</si>
  <si>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</si>
  <si>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</si>
  <si>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</si>
  <si>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</si>
  <si>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</si>
  <si>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</si>
  <si>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</si>
  <si>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</si>
  <si>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</si>
  <si>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</si>
  <si>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</si>
  <si>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</si>
  <si>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</si>
  <si>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</si>
  <si>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</si>
  <si>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</si>
  <si>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</si>
  <si>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</si>
  <si>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</si>
  <si>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</si>
  <si>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</si>
  <si>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</si>
  <si>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</si>
  <si>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</si>
  <si>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</si>
  <si>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</si>
  <si>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</si>
  <si>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</si>
  <si>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</si>
  <si>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</si>
  <si>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</si>
  <si>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</si>
  <si>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</si>
  <si>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</si>
  <si>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</si>
  <si>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</si>
  <si>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</si>
  <si>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</si>
  <si>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</si>
  <si>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</si>
  <si>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</si>
  <si>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</si>
  <si>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</si>
  <si>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</si>
  <si>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</si>
  <si>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</si>
  <si>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</si>
  <si>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</si>
  <si>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</si>
  <si>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</si>
  <si>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</si>
  <si>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</si>
  <si>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</si>
  <si>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</si>
  <si>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</si>
  <si>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</si>
  <si>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</si>
  <si>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</si>
  <si>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</si>
  <si>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</si>
  <si>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</si>
  <si>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</si>
  <si>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</si>
  <si>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</si>
  <si>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</si>
  <si>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</si>
  <si>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</si>
  <si>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</si>
  <si>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</si>
  <si>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</si>
  <si>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</si>
  <si>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</si>
  <si>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</si>
  <si>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</si>
  <si>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</si>
  <si>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</si>
  <si>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</si>
  <si>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</si>
  <si>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</si>
  <si>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</si>
  <si>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</si>
  <si>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</si>
  <si>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</si>
  <si>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</si>
  <si>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</si>
  <si>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</si>
  <si>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</si>
  <si>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</si>
  <si>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</si>
  <si>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</si>
  <si>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</si>
  <si>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</si>
  <si>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</si>
  <si>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</si>
  <si>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</si>
  <si>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</si>
  <si>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</si>
  <si>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</si>
  <si>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</si>
  <si>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</si>
  <si>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</si>
  <si>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</si>
  <si>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</si>
  <si>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</si>
  <si>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</si>
  <si>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</si>
  <si>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</si>
  <si>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</si>
  <si>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</si>
  <si>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</si>
  <si>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</si>
  <si>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</si>
  <si>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</si>
  <si>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</si>
  <si>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</si>
  <si>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</si>
  <si>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</si>
  <si>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</si>
  <si>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</si>
  <si>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</si>
  <si>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</si>
  <si>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</si>
  <si>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</si>
  <si>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</si>
  <si>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</si>
  <si>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</si>
  <si>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</si>
  <si>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</si>
  <si>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</si>
  <si>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</si>
  <si>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</si>
  <si>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</si>
  <si>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</si>
  <si>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</si>
  <si>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</si>
  <si>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</si>
  <si>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</si>
  <si>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</si>
  <si>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</si>
  <si>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</si>
  <si>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</si>
  <si>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</si>
  <si>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</si>
  <si>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</si>
  <si>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</si>
  <si>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</si>
  <si>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</si>
  <si>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</si>
  <si>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</si>
  <si>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</si>
  <si>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</si>
  <si>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</si>
  <si>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</si>
  <si>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</si>
  <si>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</si>
  <si>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</si>
  <si>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</si>
  <si>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</si>
  <si>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</si>
  <si>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</si>
  <si>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</si>
  <si>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</si>
  <si>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</si>
  <si>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</si>
  <si>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</si>
  <si>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</si>
  <si>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</si>
  <si>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</si>
  <si>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</si>
  <si>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</si>
  <si>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</si>
  <si>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</si>
  <si>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</si>
  <si>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</si>
  <si>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</si>
  <si>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</si>
  <si>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</si>
  <si>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</si>
  <si>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</si>
  <si>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</si>
  <si>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</si>
  <si>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</si>
  <si>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</si>
  <si>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</si>
  <si>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</si>
  <si>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</si>
  <si>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</si>
  <si>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</si>
  <si>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</si>
  <si>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</si>
  <si>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</si>
  <si>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</si>
  <si>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</si>
  <si>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</si>
  <si>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</si>
  <si>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</si>
  <si>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</si>
  <si>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</si>
  <si>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</si>
  <si>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</si>
  <si>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</si>
  <si>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</si>
  <si>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</si>
  <si>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</si>
  <si>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</si>
  <si>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</si>
  <si>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</si>
  <si>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</si>
  <si>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</si>
  <si>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</si>
  <si>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</si>
  <si>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</si>
  <si>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</si>
  <si>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</si>
  <si>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</si>
  <si>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</si>
  <si>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</si>
  <si>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</si>
  <si>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</si>
  <si>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</si>
  <si>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</si>
  <si>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</si>
  <si>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</si>
  <si>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</si>
  <si>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</si>
  <si>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</si>
  <si>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</si>
  <si>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</si>
  <si>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</si>
  <si>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</si>
  <si>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</si>
  <si>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</si>
  <si>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</si>
  <si>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</si>
  <si>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</si>
  <si>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</si>
  <si>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</si>
  <si>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</si>
  <si>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</si>
  <si>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</si>
  <si>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</si>
  <si>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</si>
  <si>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</si>
  <si>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</si>
  <si>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</si>
  <si>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</si>
  <si>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</si>
  <si>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</si>
  <si>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</si>
  <si>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</si>
  <si>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</si>
  <si>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</si>
  <si>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</si>
  <si>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</si>
  <si>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</si>
  <si>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</si>
  <si>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</si>
  <si>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</si>
  <si>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</si>
  <si>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</si>
  <si>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</si>
  <si>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</si>
  <si>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</si>
  <si>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</si>
  <si>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</si>
  <si>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</si>
  <si>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</si>
  <si>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</si>
  <si>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</si>
  <si>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</si>
  <si>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</si>
  <si>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</si>
  <si>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</si>
  <si>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</si>
  <si>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</si>
  <si>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</si>
  <si>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</si>
  <si>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</si>
  <si>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</si>
  <si>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</si>
  <si>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</si>
  <si>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</si>
  <si>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</si>
  <si>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</si>
  <si>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</si>
  <si>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</si>
  <si>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</si>
  <si>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</si>
  <si>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</si>
  <si>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</si>
  <si>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</si>
  <si>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</si>
  <si>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</si>
  <si>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</si>
  <si>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</si>
  <si>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</si>
  <si>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</si>
  <si>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</si>
  <si>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</si>
  <si>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</si>
  <si>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</si>
  <si>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</si>
  <si>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</si>
  <si>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</si>
  <si>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</si>
  <si>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</si>
  <si>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</si>
  <si>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</si>
  <si>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</si>
  <si>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</si>
  <si>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</si>
  <si>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</si>
  <si>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</si>
  <si>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</si>
  <si>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</si>
  <si>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</si>
  <si>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</si>
  <si>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</si>
  <si>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</si>
  <si>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</si>
  <si>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</si>
  <si>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</si>
  <si>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</si>
  <si>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</si>
  <si>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</si>
  <si>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</si>
  <si>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</si>
  <si>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</si>
  <si>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</si>
  <si>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</si>
  <si>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</si>
  <si>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</si>
  <si>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</si>
  <si>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</si>
  <si>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</si>
  <si>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</si>
  <si>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</si>
  <si>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</si>
  <si>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</si>
  <si>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</si>
  <si>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</si>
  <si>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</si>
  <si>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</si>
  <si>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</si>
  <si>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</si>
  <si>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</si>
  <si>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</si>
  <si>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</si>
  <si>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</si>
  <si>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</si>
  <si>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</si>
  <si>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</si>
  <si>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</si>
  <si>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</si>
  <si>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</si>
  <si>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</si>
  <si>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</si>
  <si>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</si>
  <si>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</si>
  <si>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</si>
  <si>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</si>
  <si>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</si>
  <si>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</si>
  <si>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</si>
  <si>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</si>
  <si>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</si>
  <si>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</si>
  <si>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</si>
  <si>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</si>
  <si>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</si>
  <si>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</si>
  <si>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</si>
  <si>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</si>
  <si>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</si>
  <si>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</si>
  <si>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</si>
  <si>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</si>
  <si>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</si>
  <si>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</si>
  <si>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</si>
  <si>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</si>
  <si>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</si>
  <si>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</si>
  <si>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</si>
  <si>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</si>
  <si>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</si>
  <si>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</si>
  <si>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</si>
  <si>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</si>
  <si>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</si>
  <si>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</si>
  <si>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</si>
  <si>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</si>
  <si>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</si>
  <si>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</si>
  <si>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</si>
  <si>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</si>
  <si>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</si>
  <si>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</si>
  <si>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</si>
  <si>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</si>
  <si>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</si>
  <si>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</si>
  <si>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</si>
  <si>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</si>
  <si>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</si>
  <si>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</si>
  <si>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</si>
  <si>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</si>
  <si>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</si>
  <si>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</si>
  <si>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</si>
  <si>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</si>
  <si>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</si>
  <si>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</si>
  <si>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</si>
  <si>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</si>
  <si>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</si>
  <si>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</si>
  <si>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</si>
  <si>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</si>
  <si>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</si>
  <si>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</si>
  <si>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</si>
  <si>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</si>
  <si>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</si>
  <si>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</si>
  <si>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</si>
  <si>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</si>
  <si>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</si>
  <si>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</si>
  <si>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</si>
  <si>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</si>
  <si>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</si>
  <si>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</si>
  <si>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</si>
  <si>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</si>
  <si>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</si>
  <si>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</si>
  <si>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</si>
  <si>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</si>
  <si>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</si>
  <si>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</si>
  <si>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</si>
  <si>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</si>
  <si>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</si>
  <si>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</si>
  <si>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</si>
  <si>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</si>
  <si>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</si>
  <si>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</si>
  <si>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</si>
  <si>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</si>
  <si>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</si>
  <si>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</si>
  <si>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</si>
  <si>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</si>
  <si>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</si>
  <si>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</si>
  <si>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</si>
  <si>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</si>
  <si>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</si>
  <si>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</si>
  <si>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</si>
  <si>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</si>
  <si>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</si>
  <si>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</si>
  <si>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</si>
  <si>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</si>
  <si>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</si>
  <si>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</si>
  <si>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</si>
  <si>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</si>
  <si>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</si>
  <si>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</si>
  <si>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</si>
  <si>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</si>
  <si>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</si>
  <si>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</si>
  <si>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</si>
  <si>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</si>
  <si>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</si>
  <si>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</si>
  <si>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</si>
  <si>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</si>
  <si>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</si>
  <si>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</si>
  <si>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</si>
  <si>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</si>
  <si>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</si>
  <si>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</si>
  <si>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</si>
  <si>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</si>
  <si>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</si>
  <si>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</si>
  <si>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</si>
  <si>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</si>
  <si>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</si>
  <si>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</si>
  <si>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</si>
  <si>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</si>
  <si>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</si>
  <si>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</si>
  <si>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</si>
  <si>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</si>
  <si>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</si>
  <si>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</si>
  <si>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</si>
  <si>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</si>
  <si>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</si>
  <si>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</si>
  <si>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</si>
  <si>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</si>
  <si>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</si>
  <si>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</si>
  <si>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</si>
  <si>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</si>
  <si>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</si>
  <si>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</si>
  <si>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</si>
  <si>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</si>
  <si>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</si>
  <si>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</si>
  <si>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</si>
  <si>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</si>
  <si>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</si>
  <si>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</si>
  <si>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</si>
  <si>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</si>
  <si>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</si>
  <si>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</si>
  <si>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</si>
  <si>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</si>
  <si>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</si>
  <si>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</si>
  <si>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</si>
  <si>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</si>
  <si>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</si>
  <si>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</si>
  <si>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</si>
  <si>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</si>
  <si>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</si>
  <si>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</si>
  <si>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</si>
  <si>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</si>
  <si>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</si>
  <si>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</si>
  <si>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</si>
  <si>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</si>
  <si>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</si>
  <si>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</si>
  <si>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</si>
  <si>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</si>
  <si>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</si>
  <si>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</si>
  <si>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</si>
  <si>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</si>
  <si>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</si>
  <si>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</si>
  <si>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</si>
  <si>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</si>
  <si>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</si>
  <si>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</si>
  <si>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</si>
  <si>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</si>
  <si>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</si>
  <si>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</si>
  <si>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</si>
  <si>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</si>
  <si>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</si>
  <si>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</si>
  <si>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</si>
  <si>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</si>
  <si>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</si>
  <si>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</si>
  <si>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</si>
  <si>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</si>
  <si>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</si>
  <si>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</si>
  <si>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</si>
  <si>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</si>
  <si>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</si>
  <si>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</si>
  <si>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</si>
  <si>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</si>
  <si>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</si>
  <si>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</si>
  <si>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</si>
  <si>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</si>
  <si>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</si>
  <si>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</si>
  <si>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</si>
  <si>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</si>
  <si>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</si>
  <si>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</si>
  <si>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</si>
  <si>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</si>
  <si>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</si>
  <si>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</si>
  <si>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</si>
  <si>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</si>
  <si>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</si>
  <si>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</si>
  <si>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</si>
  <si>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</si>
  <si>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</si>
  <si>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</si>
  <si>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</si>
  <si>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</si>
  <si>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</si>
  <si>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</si>
  <si>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</si>
  <si>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</si>
  <si>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</si>
  <si>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</si>
  <si>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</si>
  <si>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</si>
  <si>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</si>
  <si>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</si>
  <si>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</si>
  <si>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</si>
  <si>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</si>
  <si>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</si>
  <si>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</si>
  <si>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</si>
  <si>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</si>
  <si>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</si>
  <si>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</si>
  <si>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</si>
  <si>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</si>
  <si>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</si>
  <si>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</si>
  <si>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</si>
  <si>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</si>
  <si>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</si>
  <si>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</si>
  <si>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</si>
  <si>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</si>
  <si>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</si>
  <si>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</si>
  <si>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</si>
  <si>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</si>
  <si>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</si>
  <si>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</si>
  <si>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</si>
  <si>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</si>
  <si>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</si>
  <si>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</si>
  <si>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</si>
  <si>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</si>
  <si>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</si>
  <si>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</si>
  <si>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</si>
  <si>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</si>
  <si>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</si>
  <si>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</si>
  <si>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</si>
  <si>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</si>
  <si>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</si>
  <si>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</si>
  <si>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</si>
  <si>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</si>
  <si>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</si>
  <si>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</si>
  <si>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</si>
  <si>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</si>
  <si>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</si>
  <si>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</si>
  <si>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</si>
  <si>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</si>
  <si>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</si>
  <si>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</si>
  <si>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</si>
  <si>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</si>
  <si>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</si>
  <si>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</si>
  <si>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</si>
  <si>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</si>
  <si>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</si>
  <si>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</si>
  <si>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</si>
  <si>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</si>
  <si>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</si>
  <si>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</si>
  <si>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</si>
  <si>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</si>
  <si>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</si>
  <si>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</si>
  <si>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</si>
  <si>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</si>
  <si>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</si>
  <si>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</si>
  <si>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</si>
  <si>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</si>
  <si>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</si>
  <si>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</si>
  <si>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</si>
  <si>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</si>
  <si>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</si>
  <si>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</si>
  <si>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</si>
  <si>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</si>
  <si>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</si>
  <si>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</si>
  <si>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</si>
  <si>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</si>
  <si>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</si>
  <si>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</si>
  <si>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</si>
  <si>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</si>
  <si>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</si>
  <si>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</si>
  <si>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</si>
  <si>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</si>
  <si>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</si>
  <si>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</si>
  <si>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</si>
  <si>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</si>
  <si>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</si>
  <si>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</si>
  <si>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</si>
  <si>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</si>
  <si>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</si>
  <si>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</si>
  <si>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</si>
  <si>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</si>
  <si>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</si>
  <si>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</si>
  <si>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</si>
  <si>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</si>
  <si>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</si>
  <si>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</si>
  <si>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</si>
  <si>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</si>
  <si>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</si>
  <si>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</si>
  <si>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</si>
  <si>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</si>
  <si>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</si>
  <si>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</si>
  <si>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</si>
  <si>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</si>
  <si>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</si>
  <si>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</si>
  <si>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</si>
  <si>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</si>
  <si>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</si>
  <si>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</si>
  <si>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</si>
  <si>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</si>
  <si>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</si>
  <si>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</si>
  <si>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</si>
  <si>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</si>
  <si>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</si>
  <si>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</si>
  <si>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</si>
  <si>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</si>
  <si>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</si>
  <si>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</si>
  <si>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</si>
  <si>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</si>
  <si>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</si>
  <si>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</si>
  <si>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</si>
  <si>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</si>
  <si>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</si>
  <si>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</si>
  <si>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</si>
  <si>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</si>
  <si>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</si>
  <si>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</si>
  <si>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</si>
  <si>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</si>
  <si>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</si>
  <si>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</si>
  <si>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</si>
  <si>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</si>
  <si>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</si>
  <si>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</si>
  <si>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</si>
  <si>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</si>
  <si>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</si>
  <si>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</si>
  <si>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</si>
  <si>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</si>
  <si>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</si>
  <si>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</si>
  <si>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</si>
  <si>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</si>
  <si>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</si>
  <si>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</si>
  <si>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</si>
  <si>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</si>
  <si>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</si>
  <si>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</si>
  <si>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</si>
  <si>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</si>
  <si>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</si>
  <si>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</si>
  <si>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</si>
  <si>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</si>
  <si>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</si>
  <si>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</si>
  <si>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</si>
  <si>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</si>
  <si>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</si>
  <si>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</si>
  <si>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</si>
  <si>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</si>
  <si>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</si>
  <si>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</si>
  <si>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</si>
  <si>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</si>
  <si>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</si>
  <si>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</si>
  <si>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</si>
  <si>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</si>
  <si>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</si>
  <si>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</si>
  <si>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</si>
  <si>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</si>
  <si>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</si>
  <si>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</si>
  <si>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</si>
  <si>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</si>
  <si>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</si>
  <si>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</si>
  <si>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</si>
  <si>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</si>
  <si>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</si>
  <si>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</si>
  <si>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</si>
  <si>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</si>
  <si>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</si>
  <si>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</si>
  <si>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</si>
  <si>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</si>
  <si>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</si>
  <si>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</si>
  <si>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</si>
  <si>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</si>
  <si>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</si>
  <si>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</si>
  <si>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</si>
  <si>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</si>
  <si>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</si>
  <si>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</si>
  <si>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</si>
  <si>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</si>
  <si>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</si>
  <si>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</si>
  <si>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</si>
  <si>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</si>
  <si>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</si>
  <si>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</si>
  <si>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</si>
  <si>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</si>
  <si>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</si>
  <si>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</si>
  <si>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</si>
  <si>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</si>
  <si>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</si>
  <si>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</si>
  <si>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</si>
  <si>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</si>
  <si>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</si>
  <si>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</si>
  <si>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</si>
  <si>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</si>
  <si>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</si>
  <si>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</si>
  <si>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</si>
  <si>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</si>
  <si>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</si>
  <si>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</si>
  <si>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</si>
  <si>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</si>
  <si>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</si>
  <si>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</si>
  <si>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</si>
  <si>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</si>
  <si>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</si>
  <si>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</si>
  <si>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</si>
  <si>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</si>
  <si>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</si>
  <si>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</si>
  <si>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</si>
  <si>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</si>
  <si>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</si>
  <si>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</si>
  <si>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</si>
  <si>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</si>
  <si>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</si>
  <si>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</si>
  <si>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</si>
  <si>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</si>
  <si>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</si>
  <si>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</si>
  <si>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</si>
  <si>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</si>
  <si>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</si>
  <si>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</si>
  <si>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</si>
  <si>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</si>
  <si>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</si>
  <si>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</si>
  <si>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</si>
  <si>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</si>
  <si>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</si>
  <si>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</si>
  <si>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</si>
  <si>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</si>
  <si>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</si>
  <si>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</si>
  <si>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</si>
  <si>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</si>
  <si>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</si>
  <si>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</si>
  <si>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</si>
  <si>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</si>
  <si>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</si>
  <si>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</si>
  <si>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</si>
  <si>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</si>
  <si>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</si>
  <si>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</si>
  <si>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</si>
  <si>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</si>
  <si>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</si>
  <si>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</si>
  <si>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</si>
  <si>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</si>
  <si>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</si>
  <si>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</si>
  <si>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</si>
  <si>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</si>
  <si>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</si>
  <si>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</si>
  <si>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</si>
  <si>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</si>
  <si>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</si>
  <si>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</si>
  <si>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</si>
  <si>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</si>
  <si>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</si>
  <si>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</si>
  <si>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</si>
  <si>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</si>
  <si>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</si>
  <si>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</si>
  <si>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</si>
  <si>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</si>
  <si>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</si>
  <si>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</si>
  <si>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</si>
  <si>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</si>
  <si>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</si>
  <si>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</si>
  <si>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</si>
  <si>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</si>
  <si>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</si>
  <si>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</si>
  <si>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</si>
  <si>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</si>
  <si>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</si>
  <si>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</si>
  <si>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</si>
  <si>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</si>
  <si>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</si>
  <si>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</si>
  <si>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</si>
  <si>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</si>
  <si>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</si>
  <si>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</si>
  <si>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</si>
  <si>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</si>
  <si>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</si>
  <si>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</si>
  <si>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</si>
  <si>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</si>
  <si>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</si>
  <si>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</si>
  <si>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</si>
  <si>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</si>
  <si>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</si>
  <si>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</si>
  <si>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</si>
  <si>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</si>
  <si>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</si>
  <si>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</si>
  <si>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</si>
  <si>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</si>
  <si>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</si>
  <si>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</si>
  <si>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</si>
  <si>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</si>
  <si>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</si>
  <si>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</si>
  <si>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</si>
  <si>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</si>
  <si>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</si>
  <si>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</si>
  <si>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</si>
  <si>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</si>
  <si>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</si>
  <si>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</si>
  <si>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</si>
  <si>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</si>
  <si>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</si>
  <si>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</si>
  <si>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</si>
  <si>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</si>
  <si>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</si>
  <si>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</si>
  <si>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</si>
  <si>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</si>
  <si>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</si>
  <si>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</si>
  <si>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</si>
  <si>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</si>
  <si>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</si>
  <si>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</si>
  <si>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</si>
  <si>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</si>
  <si>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</si>
  <si>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</si>
  <si>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</si>
  <si>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</si>
  <si>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</si>
  <si>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</si>
  <si>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</si>
  <si>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</si>
  <si>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</si>
  <si>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</si>
  <si>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</si>
  <si>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</si>
  <si>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</si>
  <si>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</si>
  <si>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</si>
  <si>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</si>
  <si>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</si>
  <si>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</si>
  <si>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</si>
  <si>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</si>
  <si>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</si>
  <si>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</si>
  <si>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</si>
  <si>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</si>
  <si>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</si>
  <si>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</si>
  <si>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</si>
  <si>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</si>
  <si>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</si>
  <si>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</si>
  <si>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</si>
  <si>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</si>
  <si>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</si>
  <si>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</si>
  <si>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</si>
  <si>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</si>
  <si>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</si>
  <si>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</si>
  <si>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</si>
  <si>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</si>
  <si>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</si>
  <si>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</si>
  <si>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</si>
  <si>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</si>
  <si>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</si>
  <si>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</si>
  <si>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</si>
  <si>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</si>
  <si>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</si>
  <si>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</si>
  <si>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</si>
  <si>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</si>
  <si>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</si>
  <si>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</si>
  <si>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</si>
  <si>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</si>
  <si>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</si>
  <si>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</si>
  <si>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</si>
  <si>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</si>
  <si>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</si>
  <si>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</si>
  <si>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</si>
  <si>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</si>
  <si>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</si>
  <si>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</si>
  <si>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</si>
  <si>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</si>
  <si>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</si>
  <si>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</si>
  <si>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</si>
  <si>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</si>
  <si>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</si>
  <si>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</si>
  <si>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</si>
  <si>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</si>
  <si>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</si>
  <si>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</si>
  <si>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</si>
  <si>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</si>
  <si>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</si>
  <si>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</si>
  <si>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</si>
  <si>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</si>
  <si>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</si>
  <si>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</si>
  <si>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</si>
  <si>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</si>
  <si>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</si>
  <si>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</si>
  <si>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</si>
  <si>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</si>
  <si>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</si>
  <si>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</si>
  <si>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</si>
  <si>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</si>
  <si>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</si>
  <si>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</si>
  <si>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</si>
  <si>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</si>
  <si>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</si>
  <si>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</si>
  <si>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</si>
  <si>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</si>
  <si>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</si>
  <si>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</si>
  <si>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</si>
  <si>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</si>
  <si>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</si>
  <si>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</si>
  <si>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</si>
  <si>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</si>
  <si>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</si>
  <si>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</si>
  <si>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</si>
  <si>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</si>
  <si>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</si>
  <si>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</si>
  <si>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</si>
  <si>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</si>
  <si>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</si>
  <si>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</si>
  <si>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</si>
  <si>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</si>
  <si>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</si>
  <si>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</si>
  <si>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</si>
  <si>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</si>
  <si>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</si>
  <si>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</si>
  <si>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</si>
  <si>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</si>
  <si>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</si>
  <si>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</si>
  <si>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</si>
  <si>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</si>
  <si>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</si>
  <si>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</si>
  <si>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</si>
  <si>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</si>
  <si>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</si>
  <si>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</si>
  <si>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</si>
  <si>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</si>
  <si>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</si>
  <si>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</si>
  <si>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</si>
  <si>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</si>
  <si>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</si>
  <si>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</si>
  <si>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</si>
  <si>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</si>
  <si>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</si>
  <si>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</si>
  <si>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</si>
  <si>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</si>
  <si>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</si>
  <si>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</si>
  <si>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</si>
  <si>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</si>
  <si>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</si>
  <si>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</si>
  <si>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</si>
  <si>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</si>
  <si>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</si>
  <si>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</si>
  <si>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</si>
  <si>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</si>
  <si>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</si>
  <si>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</si>
  <si>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</si>
  <si>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</si>
  <si>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</si>
  <si>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</si>
  <si>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</si>
  <si>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</si>
  <si>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</si>
  <si>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</si>
  <si>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</si>
  <si>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</si>
  <si>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</si>
  <si>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</si>
  <si>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</si>
  <si>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</si>
  <si>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</si>
  <si>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</si>
  <si>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</si>
  <si>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</si>
  <si>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</si>
  <si>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</si>
  <si>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</si>
  <si>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</si>
  <si>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</si>
  <si>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</si>
  <si>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</si>
  <si>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</si>
  <si>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</si>
  <si>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</si>
  <si>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</si>
  <si>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</si>
  <si>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</si>
  <si>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</si>
  <si>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</si>
  <si>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</si>
  <si>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</si>
  <si>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</si>
  <si>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</si>
  <si>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</si>
  <si>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</si>
  <si>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</si>
  <si>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</si>
  <si>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</si>
  <si>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</si>
  <si>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</si>
  <si>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</si>
  <si>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</si>
  <si>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</si>
  <si>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</si>
  <si>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</si>
  <si>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</si>
  <si>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</si>
  <si>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</si>
  <si>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</si>
  <si>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</si>
  <si>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</si>
  <si>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</si>
  <si>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</si>
  <si>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</si>
  <si>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</si>
  <si>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</si>
  <si>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</si>
  <si>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</si>
  <si>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</si>
  <si>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</si>
  <si>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</si>
  <si>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</si>
  <si>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</si>
  <si>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</si>
  <si>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</si>
  <si>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</si>
  <si>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</si>
  <si>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</si>
  <si>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</si>
  <si>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</si>
  <si>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</si>
  <si>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</si>
  <si>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</si>
  <si>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</si>
  <si>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</si>
  <si>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</si>
  <si>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</si>
  <si>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</si>
  <si>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</si>
  <si>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</si>
  <si>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</si>
  <si>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</si>
  <si>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</si>
  <si>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</si>
  <si>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</si>
  <si>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</si>
  <si>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</si>
  <si>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</si>
  <si>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</si>
  <si>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</si>
  <si>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</si>
  <si>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</si>
  <si>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</si>
  <si>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</si>
  <si>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</si>
  <si>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</si>
  <si>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</si>
  <si>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</si>
  <si>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</si>
  <si>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</si>
  <si>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</si>
  <si>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</si>
  <si>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</si>
  <si>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</si>
  <si>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</si>
  <si>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</si>
  <si>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</si>
  <si>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</si>
  <si>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</si>
  <si>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</si>
  <si>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</si>
  <si>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</si>
  <si>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</si>
  <si>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</si>
  <si>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</si>
  <si>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</si>
  <si>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</si>
  <si>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</si>
  <si>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</si>
  <si>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</si>
  <si>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</si>
  <si>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</si>
  <si>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</si>
  <si>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</si>
  <si>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</si>
  <si>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</si>
  <si>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</si>
  <si>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</si>
  <si>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</si>
  <si>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</si>
  <si>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</si>
  <si>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</si>
  <si>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</si>
  <si>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</si>
  <si>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</si>
  <si>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</si>
  <si>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</si>
  <si>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</si>
  <si>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</si>
  <si>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</si>
  <si>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</si>
  <si>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</si>
  <si>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</si>
  <si>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</si>
  <si>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</si>
  <si>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</si>
  <si>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</si>
  <si>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</si>
  <si>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</si>
  <si>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</si>
  <si>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</si>
  <si>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</si>
  <si>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</si>
  <si>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</si>
  <si>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</si>
  <si>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</si>
  <si>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</si>
  <si>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</si>
  <si>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</si>
  <si>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</si>
  <si>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</si>
  <si>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</si>
  <si>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</si>
  <si>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</si>
  <si>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</si>
  <si>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</si>
  <si>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</si>
  <si>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</si>
  <si>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</si>
  <si>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</si>
  <si>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</si>
  <si>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</si>
  <si>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</si>
  <si>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</si>
  <si>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</si>
  <si>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</si>
  <si>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</si>
  <si>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</si>
  <si>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</si>
  <si>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</si>
  <si>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</si>
  <si>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</si>
  <si>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</si>
  <si>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</si>
  <si>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</si>
  <si>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</si>
  <si>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</si>
  <si>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</si>
  <si>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</si>
  <si>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</si>
  <si>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</si>
  <si>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</si>
  <si>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</si>
  <si>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</si>
  <si>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</si>
  <si>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</si>
  <si>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</si>
  <si>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</si>
  <si>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</si>
  <si>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</si>
  <si>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</si>
  <si>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</si>
  <si>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</si>
  <si>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</si>
  <si>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</si>
  <si>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</si>
  <si>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</si>
  <si>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</si>
  <si>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</si>
  <si>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</si>
  <si>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</si>
  <si>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</si>
  <si>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</si>
  <si>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</si>
  <si>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</si>
  <si>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</si>
  <si>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</si>
  <si>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</si>
  <si>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</si>
  <si>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</si>
  <si>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</si>
  <si>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</si>
  <si>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</si>
  <si>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</si>
  <si>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</si>
  <si>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</si>
  <si>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</si>
  <si>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</si>
  <si>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</si>
  <si>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</si>
  <si>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</si>
  <si>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</si>
  <si>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</si>
  <si>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</si>
  <si>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</si>
  <si>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</si>
  <si>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</si>
  <si>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</si>
  <si>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</si>
  <si>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</si>
  <si>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</si>
  <si>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</si>
  <si>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</si>
  <si>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</si>
  <si>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</si>
  <si>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</si>
  <si>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</si>
  <si>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</si>
  <si>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</si>
  <si>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</si>
  <si>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</si>
  <si>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</si>
  <si>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</si>
  <si>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</si>
  <si>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</si>
  <si>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</si>
  <si>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</si>
  <si>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</si>
  <si>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</si>
  <si>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</si>
  <si>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</si>
  <si>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</si>
  <si>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</si>
  <si>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</si>
  <si>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</si>
  <si>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</si>
  <si>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</si>
  <si>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</si>
  <si>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</si>
  <si>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</si>
  <si>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</si>
  <si>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</si>
  <si>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</si>
  <si>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</si>
  <si>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</si>
  <si>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</si>
  <si>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</si>
  <si>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</si>
  <si>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</si>
  <si>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</si>
  <si>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</si>
  <si>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</si>
  <si>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</si>
  <si>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</si>
  <si>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</si>
  <si>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</si>
  <si>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</si>
  <si>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</si>
  <si>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</si>
  <si>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</si>
  <si>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</si>
  <si>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</si>
  <si>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</si>
  <si>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</si>
  <si>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</si>
  <si>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</si>
  <si>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</si>
  <si>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</si>
  <si>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</si>
  <si>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</si>
  <si>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</si>
  <si>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</si>
  <si>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</si>
  <si>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</si>
  <si>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</si>
  <si>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</si>
  <si>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</si>
  <si>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</si>
  <si>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</si>
  <si>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</si>
  <si>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</si>
  <si>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</si>
  <si>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</si>
  <si>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</si>
  <si>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</si>
  <si>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</si>
  <si>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</si>
  <si>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</si>
  <si>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</si>
  <si>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</si>
  <si>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</si>
  <si>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</si>
  <si>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</si>
  <si>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</si>
  <si>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</si>
  <si>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</si>
  <si>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</si>
  <si>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</si>
  <si>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</si>
  <si>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</si>
  <si>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</si>
  <si>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</si>
  <si>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</si>
  <si>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</si>
  <si>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</si>
  <si>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</si>
  <si>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</si>
  <si>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</si>
  <si>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</si>
  <si>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</si>
  <si>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</si>
  <si>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</si>
  <si>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</si>
  <si>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</si>
  <si>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</si>
  <si>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</si>
  <si>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</si>
  <si>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</si>
  <si>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</si>
  <si>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</si>
  <si>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</si>
  <si>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</si>
  <si>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</si>
  <si>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</si>
  <si>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</si>
  <si>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</si>
  <si>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</si>
  <si>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</si>
  <si>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</si>
  <si>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</si>
  <si>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</si>
  <si>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</si>
  <si>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</si>
  <si>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</si>
  <si>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</si>
  <si>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</si>
  <si>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</si>
  <si>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</si>
  <si>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</si>
  <si>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</si>
  <si>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</si>
  <si>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</si>
  <si>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</si>
  <si>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</si>
  <si>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</si>
  <si>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</si>
  <si>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</si>
  <si>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</si>
  <si>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</si>
  <si>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</si>
  <si>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</si>
  <si>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</si>
  <si>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</si>
  <si>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</si>
  <si>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</si>
  <si>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</si>
  <si>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</si>
  <si>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</si>
  <si>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</si>
  <si>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</si>
  <si>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</si>
  <si>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</si>
  <si>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</si>
  <si>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</si>
  <si>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</si>
  <si>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</si>
  <si>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</si>
  <si>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</si>
  <si>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</si>
  <si>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</si>
  <si>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</si>
  <si>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</si>
  <si>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</si>
  <si>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</si>
  <si>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</si>
  <si>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</si>
  <si>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</si>
  <si>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</si>
  <si>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</si>
  <si>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</si>
  <si>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</si>
  <si>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</si>
  <si>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</si>
  <si>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</si>
  <si>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</si>
  <si>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</si>
  <si>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</si>
  <si>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</si>
  <si>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</si>
  <si>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</si>
  <si>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</si>
  <si>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</si>
  <si>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</si>
  <si>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</si>
  <si>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</si>
  <si>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</si>
  <si>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</si>
  <si>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</si>
  <si>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</si>
  <si>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</si>
  <si>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</si>
  <si>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</si>
  <si>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</si>
  <si>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</si>
  <si>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</si>
  <si>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</si>
  <si>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</si>
  <si>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</si>
  <si>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</si>
  <si>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</si>
  <si>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</si>
  <si>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</si>
  <si>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</si>
  <si>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</si>
  <si>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</si>
  <si>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</si>
  <si>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</si>
  <si>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</si>
  <si>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</si>
  <si>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</si>
  <si>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</si>
  <si>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</si>
  <si>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</si>
  <si>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</si>
  <si>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</si>
  <si>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</si>
  <si>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</si>
  <si>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</si>
  <si>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</si>
  <si>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</si>
  <si>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</si>
  <si>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</si>
  <si>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</si>
  <si>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</si>
  <si>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</si>
  <si>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</si>
  <si>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</si>
  <si>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</si>
  <si>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</si>
  <si>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</si>
  <si>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</si>
  <si>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</si>
  <si>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</si>
  <si>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</si>
  <si>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</si>
  <si>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</si>
  <si>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</si>
  <si>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</si>
  <si>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</si>
  <si>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</si>
  <si>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</si>
  <si>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</si>
  <si>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</si>
  <si>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</si>
  <si>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</si>
  <si>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</si>
  <si>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</si>
  <si>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</si>
  <si>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</si>
  <si>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</si>
  <si>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</si>
  <si>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</si>
  <si>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</si>
  <si>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</si>
  <si>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</si>
  <si>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</si>
  <si>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</si>
  <si>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</si>
  <si>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</si>
  <si>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</si>
  <si>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</si>
  <si>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</si>
  <si>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</si>
  <si>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</si>
  <si>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</si>
  <si>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</si>
  <si>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</si>
  <si>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</si>
  <si>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</si>
  <si>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</si>
  <si>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</si>
  <si>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</si>
  <si>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</si>
  <si>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</si>
  <si>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</si>
  <si>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</si>
  <si>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</si>
  <si>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</si>
  <si>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</si>
  <si>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</si>
  <si>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</si>
  <si>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</si>
  <si>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</si>
  <si>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</si>
  <si>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</si>
  <si>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</si>
  <si>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</si>
  <si>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</si>
  <si>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</si>
  <si>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</si>
  <si>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</si>
  <si>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</si>
  <si>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</si>
  <si>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</si>
  <si>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</si>
  <si>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</si>
  <si>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</si>
  <si>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</si>
  <si>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</si>
  <si>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</si>
  <si>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</si>
  <si>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</si>
  <si>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</si>
  <si>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</si>
  <si>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</si>
  <si>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</si>
  <si>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</si>
  <si>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</si>
  <si>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</si>
  <si>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</si>
  <si>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</si>
  <si>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</si>
  <si>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</si>
  <si>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</si>
  <si>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</si>
  <si>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</si>
  <si>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</si>
  <si>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</si>
  <si>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</si>
  <si>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</si>
  <si>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</si>
  <si>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</si>
  <si>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</si>
  <si>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</si>
  <si>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</si>
  <si>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</si>
  <si>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</si>
  <si>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</si>
  <si>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</si>
  <si>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</si>
  <si>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</si>
  <si>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</si>
  <si>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</si>
  <si>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</si>
  <si>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</si>
  <si>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</si>
  <si>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</si>
  <si>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</si>
  <si>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</si>
  <si>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</si>
  <si>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</si>
  <si>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</si>
  <si>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</si>
  <si>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</si>
  <si>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</si>
  <si>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</si>
  <si>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</si>
  <si>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</si>
  <si>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</si>
  <si>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</si>
  <si>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</si>
  <si>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</si>
  <si>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</si>
  <si>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</si>
  <si>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</si>
  <si>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</si>
  <si>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</si>
  <si>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</si>
  <si>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</si>
  <si>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</si>
  <si>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</si>
  <si>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</si>
  <si>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</si>
  <si>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</si>
  <si>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</si>
  <si>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</si>
  <si>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</si>
  <si>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</si>
  <si>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</si>
  <si>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</si>
  <si>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</si>
  <si>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</si>
  <si>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</si>
  <si>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</si>
  <si>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</si>
  <si>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</si>
  <si>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</si>
  <si>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</si>
  <si>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</si>
  <si>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</si>
  <si>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</si>
  <si>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</si>
  <si>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</si>
  <si>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</si>
  <si>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</si>
  <si>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</si>
  <si>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</si>
  <si>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</si>
  <si>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</si>
  <si>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</si>
  <si>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</si>
  <si>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</si>
  <si>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</si>
  <si>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</si>
  <si>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</si>
  <si>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</si>
  <si>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</si>
  <si>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</si>
  <si>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</si>
  <si>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</si>
  <si>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</si>
  <si>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</si>
  <si>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</si>
  <si>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</si>
  <si>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</si>
  <si>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</si>
  <si>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</si>
  <si>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</si>
  <si>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</si>
  <si>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</si>
  <si>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</si>
  <si>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</si>
  <si>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</si>
  <si>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</si>
  <si>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</si>
  <si>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</si>
  <si>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</si>
  <si>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</si>
  <si>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</si>
  <si>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</si>
  <si>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</si>
  <si>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</si>
  <si>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</si>
  <si>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</si>
  <si>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</si>
  <si>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</si>
  <si>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</si>
  <si>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</si>
  <si>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</si>
  <si>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</si>
  <si>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</si>
  <si>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</si>
  <si>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</si>
  <si>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</si>
  <si>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</si>
  <si>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</si>
  <si>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</si>
  <si>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</si>
  <si>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</si>
  <si>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</si>
  <si>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</si>
  <si>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</si>
  <si>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</si>
  <si>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</si>
  <si>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</si>
  <si>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</si>
  <si>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</si>
  <si>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</si>
  <si>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</si>
  <si>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</si>
  <si>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</si>
  <si>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</si>
  <si>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</si>
  <si>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</si>
  <si>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</si>
  <si>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</si>
  <si>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</si>
  <si>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</si>
  <si>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</si>
  <si>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</si>
  <si>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</si>
  <si>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</si>
  <si>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</si>
  <si>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</si>
  <si>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</si>
  <si>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</si>
  <si>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</si>
  <si>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</si>
  <si>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</si>
  <si>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</si>
  <si>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</si>
  <si>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</si>
  <si>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</si>
  <si>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</si>
  <si>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</si>
  <si>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</si>
  <si>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</si>
  <si>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</si>
  <si>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</si>
  <si>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</si>
  <si>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</si>
  <si>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</si>
  <si>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</si>
  <si>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</si>
  <si>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</si>
  <si>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</si>
  <si>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</si>
  <si>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</si>
  <si>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</si>
  <si>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</si>
  <si>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</si>
  <si>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</si>
  <si>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</si>
  <si>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</si>
  <si>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</si>
  <si>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</si>
  <si>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</si>
  <si>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</si>
  <si>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</si>
  <si>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</si>
  <si>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</si>
  <si>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</si>
  <si>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</si>
  <si>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</si>
  <si>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</si>
  <si>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</si>
  <si>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</si>
  <si>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</si>
  <si>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</si>
  <si>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</si>
  <si>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</si>
  <si>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</si>
  <si>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</si>
  <si>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</si>
  <si>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</si>
  <si>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</si>
  <si>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</si>
  <si>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</si>
  <si>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</si>
  <si>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</si>
  <si>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</si>
  <si>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</si>
  <si>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</si>
  <si>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</si>
  <si>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</si>
  <si>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</si>
  <si>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</si>
  <si>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</si>
  <si>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</si>
  <si>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</si>
  <si>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</si>
  <si>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</si>
  <si>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</si>
  <si>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</si>
  <si>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</si>
  <si>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</si>
  <si>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</si>
  <si>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</si>
  <si>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</si>
  <si>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</si>
  <si>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</si>
  <si>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</si>
  <si>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</si>
  <si>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</si>
  <si>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</si>
  <si>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</si>
  <si>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</si>
  <si>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</si>
  <si>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</si>
  <si>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</si>
  <si>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</si>
  <si>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</si>
  <si>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</si>
  <si>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</si>
  <si>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</si>
  <si>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</si>
  <si>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</si>
  <si>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</si>
  <si>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</si>
  <si>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</si>
  <si>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</si>
  <si>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</si>
  <si>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</si>
  <si>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</si>
  <si>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</si>
  <si>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</si>
  <si>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</si>
  <si>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</si>
  <si>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</si>
  <si>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</si>
  <si>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</si>
  <si>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</si>
  <si>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</si>
  <si>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</si>
  <si>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</si>
  <si>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</si>
  <si>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</si>
  <si>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</si>
  <si>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</si>
  <si>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</si>
  <si>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</si>
  <si>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</si>
  <si>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</si>
  <si>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</si>
  <si>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</si>
  <si>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</si>
  <si>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</si>
  <si>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</si>
  <si>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</si>
  <si>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</si>
  <si>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</si>
  <si>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</si>
  <si>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</si>
  <si>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</si>
  <si>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</si>
  <si>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</si>
  <si>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</si>
  <si>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</si>
  <si>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</si>
  <si>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</si>
  <si>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</si>
  <si>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</si>
  <si>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</si>
  <si>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</si>
  <si>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</si>
  <si>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</si>
  <si>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</si>
  <si>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</si>
  <si>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</si>
  <si>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</si>
  <si>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</si>
  <si>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</si>
  <si>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</si>
  <si>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</si>
  <si>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</si>
  <si>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</si>
  <si>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</si>
  <si>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</si>
  <si>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</si>
  <si>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</si>
  <si>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</si>
  <si>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</si>
  <si>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</si>
  <si>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</si>
  <si>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</si>
  <si>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</si>
  <si>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</si>
  <si>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</si>
  <si>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</si>
  <si>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</si>
  <si>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</si>
  <si>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</si>
  <si>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</si>
  <si>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</si>
  <si>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</si>
  <si>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</si>
  <si>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</si>
  <si>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</si>
  <si>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</si>
  <si>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</si>
  <si>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</si>
  <si>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</si>
  <si>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</si>
  <si>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</si>
  <si>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</si>
  <si>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</si>
  <si>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</si>
  <si>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</si>
  <si>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</si>
  <si>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</si>
  <si>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</si>
  <si>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</si>
  <si>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</si>
  <si>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</si>
  <si>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</si>
  <si>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</si>
  <si>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</si>
  <si>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</si>
  <si>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</si>
  <si>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</si>
  <si>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</si>
  <si>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</si>
  <si>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</si>
  <si>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</si>
  <si>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</si>
  <si>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</si>
  <si>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</si>
  <si>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</si>
  <si>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</si>
  <si>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</si>
  <si>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</si>
  <si>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</si>
  <si>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</si>
  <si>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</si>
  <si>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</si>
  <si>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</si>
  <si>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</si>
  <si>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</si>
  <si>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</si>
  <si>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</si>
  <si>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</si>
  <si>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</si>
  <si>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</si>
  <si>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</si>
  <si>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</si>
  <si>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</si>
  <si>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</si>
  <si>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</si>
  <si>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</si>
  <si>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</si>
  <si>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</si>
  <si>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</si>
  <si>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</si>
  <si>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</si>
  <si>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</si>
  <si>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</si>
  <si>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</si>
  <si>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</si>
  <si>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</si>
  <si>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</si>
  <si>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</si>
  <si>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</si>
  <si>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</si>
  <si>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</si>
  <si>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</si>
  <si>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</si>
  <si>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</si>
  <si>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</si>
  <si>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</si>
  <si>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</si>
  <si>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</si>
  <si>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</si>
  <si>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</si>
  <si>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</si>
  <si>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</si>
  <si>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</si>
  <si>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</si>
  <si>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</si>
  <si>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</si>
  <si>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</si>
  <si>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</si>
  <si>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</si>
  <si>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</si>
  <si>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</si>
  <si>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</si>
  <si>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</si>
  <si>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</si>
  <si>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</si>
  <si>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</si>
  <si>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</si>
  <si>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</si>
  <si>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</si>
  <si>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</si>
  <si>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</si>
  <si>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</si>
  <si>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</si>
  <si>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</si>
  <si>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</si>
  <si>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</si>
  <si>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</si>
  <si>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</si>
  <si>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</si>
  <si>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</si>
  <si>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</si>
  <si>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</si>
  <si>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</si>
  <si>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</si>
  <si>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</si>
  <si>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</si>
  <si>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</si>
  <si>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</si>
  <si>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</si>
  <si>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</si>
  <si>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</si>
  <si>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</si>
  <si>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</si>
  <si>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</si>
  <si>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</si>
  <si>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</si>
  <si>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</si>
  <si>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</si>
  <si>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</si>
  <si>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</si>
  <si>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</si>
  <si>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</si>
  <si>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</si>
  <si>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</si>
  <si>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</si>
  <si>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</si>
  <si>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</si>
  <si>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</si>
  <si>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</si>
  <si>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</si>
  <si>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</si>
  <si>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</si>
  <si>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</si>
  <si>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</si>
  <si>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</si>
  <si>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</si>
  <si>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</si>
  <si>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</si>
  <si>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</si>
  <si>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</si>
  <si>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</si>
  <si>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</si>
  <si>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</si>
  <si>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</si>
  <si>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</si>
  <si>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</si>
  <si>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</si>
  <si>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</si>
  <si>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</si>
  <si>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</si>
  <si>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</si>
  <si>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</si>
  <si>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</si>
  <si>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</si>
  <si>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</si>
  <si>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</si>
  <si>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</si>
  <si>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</si>
  <si>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</si>
  <si>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</si>
  <si>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</si>
  <si>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</si>
  <si>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</si>
  <si>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</si>
  <si>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</si>
  <si>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</si>
  <si>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</si>
  <si>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</si>
  <si>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</si>
  <si>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</si>
  <si>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</si>
  <si>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</si>
  <si>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</si>
  <si>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</si>
  <si>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</si>
  <si>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</si>
  <si>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</si>
  <si>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</si>
  <si>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</si>
  <si>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</si>
  <si>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</si>
  <si>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</si>
  <si>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</si>
  <si>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</si>
  <si>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</si>
  <si>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</si>
  <si>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</si>
  <si>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</si>
  <si>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</si>
  <si>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</si>
  <si>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</si>
  <si>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</si>
  <si>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</si>
  <si>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</si>
  <si>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</si>
  <si>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</si>
  <si>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</si>
  <si>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</si>
  <si>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</si>
  <si>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</si>
  <si>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</si>
  <si>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</si>
  <si>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</si>
  <si>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</si>
  <si>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</si>
  <si>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</si>
  <si>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</si>
  <si>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</si>
  <si>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</si>
  <si>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</si>
  <si>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</si>
  <si>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</si>
  <si>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</si>
  <si>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</si>
  <si>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</si>
  <si>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</si>
  <si>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</si>
  <si>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</si>
  <si>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</si>
  <si>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</si>
  <si>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</si>
  <si>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</si>
  <si>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</si>
  <si>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</si>
  <si>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</si>
  <si>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</si>
  <si>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</si>
  <si>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</si>
  <si>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</si>
  <si>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</si>
  <si>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</si>
  <si>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</si>
  <si>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</si>
  <si>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</si>
  <si>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</si>
  <si>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</si>
  <si>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</si>
  <si>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</si>
  <si>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</si>
  <si>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</si>
  <si>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</si>
  <si>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</si>
  <si>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</si>
  <si>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</si>
  <si>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</si>
  <si>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</si>
  <si>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</si>
  <si>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</si>
  <si>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</si>
  <si>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</si>
  <si>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</si>
  <si>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</si>
  <si>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</si>
  <si>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</si>
  <si>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</si>
  <si>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</si>
  <si>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</si>
  <si>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</si>
  <si>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</si>
  <si>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</si>
  <si>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</si>
  <si>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</si>
  <si>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</si>
  <si>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</si>
  <si>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</si>
  <si>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</si>
  <si>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</si>
  <si>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</si>
  <si>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</si>
  <si>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</si>
  <si>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</si>
  <si>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</si>
  <si>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</si>
  <si>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</si>
  <si>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</si>
  <si>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</si>
  <si>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</si>
  <si>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</si>
  <si>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</si>
  <si>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</si>
  <si>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</si>
  <si>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</si>
  <si>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</si>
  <si>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</si>
  <si>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</si>
  <si>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</si>
  <si>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</si>
  <si>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</si>
  <si>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</si>
  <si>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</si>
  <si>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</si>
  <si>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</si>
  <si>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</si>
  <si>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</si>
  <si>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</si>
  <si>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</si>
  <si>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</si>
  <si>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</si>
  <si>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</si>
  <si>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</si>
  <si>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</si>
  <si>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</si>
  <si>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</si>
  <si>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</si>
  <si>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</si>
  <si>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</si>
  <si>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</si>
  <si>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</si>
  <si>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</si>
  <si>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</si>
  <si>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</si>
  <si>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</si>
  <si>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</si>
  <si>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</si>
  <si>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</si>
  <si>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</si>
  <si>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</si>
  <si>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</si>
  <si>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</si>
  <si>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</si>
  <si>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</si>
  <si>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</si>
  <si>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</si>
  <si>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</si>
  <si>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</si>
  <si>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</si>
  <si>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</si>
  <si>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</si>
  <si>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</si>
  <si>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</si>
  <si>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</si>
  <si>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</si>
  <si>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</si>
  <si>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</si>
  <si>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</si>
  <si>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</si>
  <si>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</si>
  <si>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</si>
  <si>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</si>
  <si>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</si>
  <si>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</si>
  <si>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</si>
  <si>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</si>
  <si>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</si>
  <si>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</si>
  <si>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</si>
  <si>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</si>
  <si>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</si>
  <si>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</si>
  <si>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</si>
  <si>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</si>
  <si>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</si>
  <si>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</si>
  <si>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</si>
  <si>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</si>
  <si>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</si>
  <si>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</si>
  <si>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</si>
  <si>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</si>
  <si>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</si>
  <si>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</si>
  <si>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</si>
  <si>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</si>
  <si>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</si>
  <si>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</si>
  <si>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</si>
  <si>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</si>
  <si>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</si>
  <si>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</si>
  <si>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</si>
  <si>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</si>
  <si>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</si>
  <si>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</si>
  <si>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</si>
  <si>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</si>
  <si>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</si>
  <si>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</si>
  <si>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</si>
  <si>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</si>
  <si>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</si>
  <si>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</si>
  <si>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</si>
  <si>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</si>
  <si>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</si>
  <si>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</si>
  <si>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</si>
  <si>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</si>
  <si>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</si>
  <si>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</si>
  <si>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</si>
  <si>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</si>
  <si>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</si>
  <si>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</si>
  <si>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</si>
  <si>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</si>
  <si>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</si>
  <si>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</si>
  <si>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</si>
  <si>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</si>
  <si>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</si>
  <si>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</si>
  <si>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</si>
  <si>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</si>
  <si>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</si>
  <si>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</si>
  <si>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</si>
  <si>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</si>
  <si>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</si>
  <si>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</si>
  <si>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</si>
  <si>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</si>
  <si>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</si>
  <si>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</si>
  <si>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</si>
  <si>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</si>
  <si>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</si>
  <si>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</si>
  <si>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</si>
  <si>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</si>
  <si>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</si>
  <si>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</si>
  <si>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</si>
  <si>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</si>
  <si>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</si>
  <si>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</si>
  <si>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</si>
  <si>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</si>
  <si>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</si>
  <si>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</si>
  <si>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</si>
  <si>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</si>
  <si>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</si>
  <si>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</si>
  <si>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</si>
  <si>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</si>
  <si>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</si>
  <si>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</si>
  <si>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</si>
  <si>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</si>
  <si>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</si>
  <si>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</si>
  <si>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</si>
  <si>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</si>
  <si>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</si>
  <si>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</si>
  <si>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</si>
  <si>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</si>
  <si>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</si>
  <si>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</si>
  <si>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</si>
  <si>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</si>
  <si>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</si>
  <si>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</si>
  <si>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</si>
  <si>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</si>
  <si>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</si>
  <si>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</si>
  <si>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</si>
  <si>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</si>
  <si>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</si>
  <si>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</si>
  <si>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</si>
  <si>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</si>
  <si>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</si>
  <si>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</si>
  <si>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</si>
  <si>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</si>
  <si>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</si>
  <si>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</si>
  <si>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</si>
  <si>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</si>
  <si>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</si>
  <si>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</si>
  <si>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</si>
  <si>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</si>
  <si>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</si>
  <si>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</si>
  <si>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</si>
  <si>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</si>
  <si>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</si>
  <si>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</si>
  <si>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</si>
  <si>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</si>
  <si>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</si>
  <si>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</si>
  <si>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</si>
  <si>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</si>
  <si>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</si>
  <si>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</si>
  <si>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</si>
  <si>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</si>
  <si>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</si>
  <si>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</si>
  <si>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</si>
  <si>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</si>
  <si>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</si>
  <si>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</si>
  <si>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</si>
  <si>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</si>
  <si>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</si>
  <si>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</si>
  <si>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</si>
  <si>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</si>
  <si>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</si>
  <si>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</si>
  <si>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</si>
  <si>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</si>
  <si>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</si>
  <si>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</si>
  <si>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</si>
  <si>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</si>
  <si>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</si>
  <si>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</si>
  <si>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</si>
  <si>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</si>
  <si>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</si>
  <si>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</si>
  <si>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</si>
  <si>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</si>
  <si>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</si>
  <si>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</si>
  <si>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</si>
  <si>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</si>
  <si>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</si>
  <si>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</si>
  <si>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</si>
  <si>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</si>
  <si>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</si>
  <si>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</si>
  <si>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</si>
  <si>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</si>
  <si>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</si>
  <si>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</si>
  <si>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</si>
  <si>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</si>
  <si>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</si>
  <si>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</si>
  <si>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</si>
  <si>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</si>
  <si>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</si>
  <si>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</si>
  <si>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</si>
  <si>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</si>
  <si>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</si>
  <si>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</si>
  <si>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</si>
  <si>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</si>
  <si>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</si>
  <si>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</si>
  <si>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</si>
  <si>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</si>
  <si>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</si>
  <si>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</si>
  <si>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</si>
  <si>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</si>
  <si>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</si>
  <si>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</si>
  <si>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</si>
  <si>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</si>
  <si>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</si>
  <si>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</si>
  <si>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</si>
  <si>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</si>
  <si>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</si>
  <si>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</si>
  <si>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</si>
  <si>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</si>
  <si>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</si>
  <si>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</si>
  <si>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</si>
  <si>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</si>
  <si>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</si>
  <si>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</si>
  <si>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</si>
  <si>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</si>
  <si>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</si>
  <si>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</si>
  <si>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</si>
  <si>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</si>
  <si>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</si>
  <si>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</si>
  <si>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</si>
  <si>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</si>
  <si>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</si>
  <si>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</si>
  <si>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</si>
  <si>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</si>
  <si>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</si>
  <si>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</si>
  <si>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</si>
  <si>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</si>
  <si>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</si>
  <si>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</si>
  <si>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</si>
  <si>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</si>
  <si>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</si>
  <si>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</si>
  <si>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</si>
  <si>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</si>
  <si>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</si>
  <si>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</si>
  <si>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</si>
  <si>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</si>
  <si>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</si>
  <si>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</si>
  <si>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</si>
  <si>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</si>
  <si>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</si>
  <si>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</si>
  <si>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</si>
  <si>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</si>
  <si>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</si>
  <si>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</si>
  <si>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</si>
  <si>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</si>
  <si>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</si>
  <si>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</si>
  <si>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</si>
  <si>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</si>
  <si>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</si>
  <si>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</si>
  <si>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</si>
  <si>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</si>
  <si>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</si>
  <si>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</si>
  <si>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</si>
  <si>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</si>
  <si>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</si>
  <si>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</si>
  <si>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</si>
  <si>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</si>
  <si>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</si>
  <si>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</si>
  <si>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</si>
  <si>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</si>
  <si>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</si>
  <si>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</si>
  <si>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</si>
  <si>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</si>
  <si>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</si>
  <si>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</si>
  <si>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</si>
  <si>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</si>
  <si>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</si>
  <si>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</si>
  <si>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</si>
  <si>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</si>
  <si>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</si>
  <si>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</si>
  <si>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</si>
  <si>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</si>
  <si>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</si>
  <si>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</si>
  <si>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</si>
  <si>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</si>
  <si>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</si>
  <si>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</si>
  <si>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</si>
  <si>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</si>
  <si>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</si>
  <si>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</si>
  <si>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</si>
  <si>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</si>
  <si>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</si>
  <si>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</si>
  <si>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</si>
  <si>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</si>
  <si>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</si>
  <si>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</si>
  <si>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</si>
  <si>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</si>
  <si>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</si>
  <si>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</si>
  <si>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</si>
  <si>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</si>
  <si>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</si>
  <si>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</si>
  <si>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</si>
  <si>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</si>
  <si>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</si>
  <si>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</si>
  <si>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</si>
  <si>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</si>
  <si>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</si>
  <si>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</si>
  <si>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</si>
  <si>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</si>
  <si>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</si>
  <si>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</si>
  <si>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</si>
  <si>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</si>
  <si>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</si>
  <si>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</si>
  <si>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</si>
  <si>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</si>
  <si>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</si>
  <si>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</si>
  <si>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</si>
  <si>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</si>
  <si>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</si>
  <si>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</si>
  <si>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</si>
  <si>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</si>
  <si>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</si>
  <si>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</si>
  <si>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</si>
  <si>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</si>
  <si>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</si>
  <si>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</si>
  <si>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</si>
  <si>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</si>
  <si>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</si>
  <si>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</si>
  <si>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</si>
  <si>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</si>
  <si>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</si>
  <si>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</si>
  <si>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</si>
  <si>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</si>
  <si>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</si>
  <si>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</si>
  <si>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</si>
  <si>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</si>
  <si>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</si>
  <si>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</si>
  <si>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</si>
  <si>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</si>
  <si>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</si>
  <si>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</si>
  <si>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</si>
  <si>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</si>
  <si>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</si>
  <si>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</si>
  <si>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</si>
  <si>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</si>
  <si>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</si>
  <si>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</si>
  <si>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</si>
  <si>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</si>
  <si>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</si>
  <si>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</si>
  <si>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</si>
  <si>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</si>
  <si>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</si>
  <si>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</si>
  <si>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</si>
  <si>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</si>
  <si>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</si>
  <si>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</si>
  <si>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</si>
  <si>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</si>
  <si>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</si>
  <si>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</si>
  <si>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</si>
  <si>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</si>
  <si>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</si>
  <si>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</si>
  <si>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</si>
  <si>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</si>
  <si>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</si>
  <si>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</si>
  <si>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</si>
  <si>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</si>
  <si>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</si>
  <si>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</si>
  <si>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</si>
  <si>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</si>
  <si>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</si>
  <si>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</si>
  <si>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</si>
  <si>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</si>
  <si>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</si>
  <si>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</si>
  <si>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</si>
  <si>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</si>
  <si>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</si>
  <si>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</si>
  <si>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</si>
  <si>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</si>
  <si>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</si>
  <si>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</si>
  <si>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</si>
  <si>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</si>
  <si>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</si>
  <si>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</si>
  <si>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</si>
  <si>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</si>
  <si>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</si>
  <si>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</si>
  <si>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</si>
  <si>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</si>
  <si>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</si>
  <si>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</si>
  <si>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</si>
  <si>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</si>
  <si>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</si>
  <si>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</si>
  <si>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</si>
  <si>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</si>
  <si>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</si>
  <si>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</si>
  <si>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</si>
  <si>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</si>
  <si>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</si>
  <si>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</si>
  <si>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</si>
  <si>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</si>
  <si>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</si>
  <si>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</si>
  <si>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</si>
  <si>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</si>
  <si>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</si>
  <si>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</si>
  <si>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</si>
  <si>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</si>
  <si>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</si>
  <si>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</si>
  <si>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</si>
  <si>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</si>
  <si>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</si>
  <si>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</si>
  <si>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</si>
  <si>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</si>
  <si>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</si>
  <si>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</si>
  <si>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</si>
  <si>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</si>
  <si>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</si>
  <si>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</si>
  <si>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</si>
  <si>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</si>
  <si>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</si>
  <si>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</si>
  <si>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</si>
  <si>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</si>
  <si>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</si>
  <si>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</si>
  <si>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</si>
  <si>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</si>
  <si>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</si>
  <si>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</si>
  <si>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</si>
  <si>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</si>
  <si>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</si>
  <si>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</si>
  <si>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</si>
  <si>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</si>
  <si>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</si>
  <si>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</si>
  <si>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</si>
  <si>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</si>
  <si>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</si>
  <si>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</si>
  <si>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</si>
  <si>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</si>
  <si>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</si>
  <si>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</si>
  <si>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</si>
  <si>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</si>
  <si>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</si>
  <si>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</si>
  <si>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</si>
  <si>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</si>
  <si>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</si>
  <si>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</si>
  <si>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</si>
  <si>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</si>
  <si>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</si>
  <si>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</si>
  <si>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</si>
  <si>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</si>
  <si>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</si>
  <si>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</si>
  <si>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</si>
  <si>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</si>
  <si>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</si>
  <si>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</si>
  <si>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</si>
  <si>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</si>
  <si>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</si>
  <si>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</si>
  <si>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</si>
  <si>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</si>
  <si>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</si>
  <si>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</si>
  <si>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</si>
  <si>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</si>
  <si>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</si>
  <si>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</si>
  <si>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</si>
  <si>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</si>
  <si>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</si>
  <si>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</si>
  <si>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</si>
  <si>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</si>
  <si>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</si>
  <si>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</si>
  <si>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</si>
  <si>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</si>
  <si>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</si>
  <si>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</si>
  <si>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</si>
  <si>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</si>
  <si>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</si>
  <si>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</si>
  <si>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</si>
  <si>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</si>
  <si>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</si>
  <si>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</si>
  <si>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</si>
  <si>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</si>
  <si>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</si>
  <si>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</si>
  <si>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</si>
  <si>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</si>
  <si>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</si>
  <si>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</si>
  <si>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</si>
  <si>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</si>
  <si>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</si>
  <si>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</si>
  <si>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</si>
  <si>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</si>
  <si>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</si>
  <si>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</si>
  <si>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</si>
  <si>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</si>
  <si>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</si>
  <si>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</si>
  <si>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</si>
  <si>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</si>
  <si>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</si>
  <si>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</si>
  <si>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</si>
  <si>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</si>
  <si>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</si>
  <si>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</si>
  <si>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</si>
  <si>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</si>
  <si>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</si>
  <si>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</si>
  <si>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</si>
  <si>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</si>
  <si>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</si>
  <si>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</si>
  <si>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</si>
  <si>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</si>
  <si>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</si>
  <si>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</si>
  <si>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</si>
  <si>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</si>
  <si>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</si>
  <si>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</si>
  <si>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</si>
  <si>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</si>
  <si>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</si>
  <si>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</si>
  <si>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</si>
  <si>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</si>
  <si>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</si>
  <si>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</si>
  <si>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</si>
  <si>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</si>
  <si>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</si>
  <si>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</si>
  <si>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</si>
  <si>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</si>
  <si>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</si>
  <si>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</si>
  <si>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</si>
  <si>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</si>
  <si>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</si>
  <si>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</si>
  <si>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</si>
  <si>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</si>
  <si>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</si>
  <si>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</si>
  <si>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</si>
  <si>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</si>
  <si>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</si>
  <si>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</si>
  <si>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</si>
  <si>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</si>
  <si>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</si>
  <si>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</si>
  <si>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</si>
  <si>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</si>
  <si>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</si>
  <si>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</si>
  <si>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</si>
  <si>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</si>
  <si>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</si>
  <si>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</si>
  <si>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</si>
  <si>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</si>
  <si>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</si>
  <si>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</si>
  <si>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</si>
  <si>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</si>
  <si>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</si>
  <si>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</si>
  <si>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</si>
  <si>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</si>
  <si>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</si>
  <si>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</si>
  <si>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</si>
  <si>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</si>
  <si>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</si>
  <si>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</si>
  <si>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</si>
  <si>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</si>
  <si>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</si>
  <si>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</si>
  <si>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</si>
  <si>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</si>
  <si>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</si>
  <si>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</si>
  <si>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</si>
  <si>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</si>
  <si>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</si>
  <si>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</si>
  <si>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</si>
  <si>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</si>
  <si>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</si>
  <si>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</si>
  <si>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</si>
  <si>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</si>
  <si>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</si>
  <si>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</si>
  <si>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</si>
  <si>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</si>
  <si>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</si>
  <si>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</si>
  <si>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</si>
  <si>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</si>
  <si>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</si>
  <si>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</si>
  <si>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</si>
  <si>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</si>
  <si>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</si>
  <si>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</si>
  <si>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</si>
  <si>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</si>
  <si>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</si>
  <si>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</si>
  <si>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</si>
  <si>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</si>
  <si>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</si>
  <si>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</si>
  <si>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</si>
  <si>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</si>
  <si>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</si>
  <si>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</si>
  <si>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</si>
  <si>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</si>
  <si>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</si>
  <si>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</si>
  <si>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</si>
  <si>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</si>
  <si>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</si>
  <si>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</si>
  <si>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</si>
  <si>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</si>
  <si>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</si>
  <si>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</si>
  <si>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</si>
  <si>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</si>
  <si>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</si>
  <si>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</si>
  <si>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</si>
  <si>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</si>
  <si>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</si>
  <si>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</si>
  <si>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</si>
  <si>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</si>
  <si>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</si>
  <si>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</si>
  <si>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</si>
  <si>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</si>
  <si>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</si>
  <si>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</si>
  <si>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</si>
  <si>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</si>
  <si>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</si>
  <si>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</si>
  <si>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</si>
  <si>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</si>
  <si>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</si>
  <si>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</si>
  <si>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</si>
  <si>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</si>
  <si>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</si>
  <si>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</si>
  <si>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</si>
  <si>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</si>
  <si>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</si>
  <si>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</si>
  <si>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</si>
  <si>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</si>
  <si>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</si>
  <si>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</si>
  <si>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</si>
  <si>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</si>
  <si>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</si>
  <si>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</si>
  <si>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</si>
  <si>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</si>
  <si>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</si>
  <si>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</si>
  <si>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</si>
  <si>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</si>
  <si>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</si>
  <si>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</si>
  <si>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</si>
  <si>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</si>
  <si>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</si>
  <si>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</si>
  <si>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</si>
  <si>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</si>
  <si>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</si>
  <si>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</si>
  <si>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</si>
  <si>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</si>
  <si>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</si>
  <si>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</si>
  <si>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</si>
  <si>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</si>
  <si>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</si>
  <si>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</si>
  <si>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</si>
  <si>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</si>
  <si>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</si>
  <si>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</si>
  <si>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</si>
  <si>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</si>
  <si>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</si>
  <si>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</si>
  <si>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</si>
  <si>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</si>
  <si>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</si>
  <si>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</si>
  <si>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</si>
  <si>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</si>
  <si>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</si>
  <si>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</si>
  <si>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</si>
  <si>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</si>
  <si>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</si>
  <si>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</si>
  <si>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</si>
  <si>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</si>
  <si>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</si>
  <si>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</si>
  <si>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</si>
  <si>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</si>
  <si>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</si>
  <si>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</si>
  <si>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</si>
  <si>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</si>
  <si>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</si>
  <si>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</si>
  <si>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</si>
  <si>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</si>
  <si>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</si>
  <si>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</si>
  <si>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</si>
  <si>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</si>
  <si>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</si>
  <si>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</si>
  <si>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</si>
  <si>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</si>
  <si>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</si>
  <si>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</si>
  <si>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</si>
  <si>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</si>
  <si>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</si>
  <si>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</si>
  <si>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</si>
  <si>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</si>
  <si>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</si>
  <si>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</si>
  <si>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</si>
  <si>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</si>
  <si>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</si>
  <si>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</si>
  <si>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</si>
  <si>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</si>
  <si>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</si>
  <si>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</si>
  <si>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</si>
  <si>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</si>
  <si>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</si>
  <si>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</si>
  <si>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</si>
  <si>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</si>
  <si>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</si>
  <si>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</si>
  <si>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</si>
  <si>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</si>
  <si>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</si>
  <si>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</si>
  <si>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</si>
  <si>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</si>
  <si>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</si>
  <si>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</si>
  <si>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</si>
  <si>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</si>
  <si>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</si>
  <si>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</si>
  <si>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</si>
  <si>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</si>
  <si>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</si>
  <si>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</si>
  <si>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</si>
  <si>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</si>
  <si>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</si>
  <si>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</si>
  <si>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</si>
  <si>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</si>
  <si>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</si>
  <si>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</si>
  <si>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</si>
  <si>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</si>
  <si>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</si>
  <si>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</si>
  <si>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</si>
  <si>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</si>
  <si>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</si>
  <si>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</si>
  <si>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</si>
  <si>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</si>
  <si>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</si>
  <si>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</si>
  <si>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</si>
  <si>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</si>
  <si>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</si>
  <si>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</si>
  <si>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</si>
  <si>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</si>
  <si>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</si>
  <si>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</si>
  <si>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</si>
  <si>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</si>
  <si>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</si>
  <si>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</si>
  <si>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</si>
  <si>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</si>
  <si>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</si>
  <si>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</si>
  <si>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</si>
  <si>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</si>
  <si>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</si>
  <si>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</si>
  <si>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</si>
  <si>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</si>
  <si>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</si>
  <si>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</si>
  <si>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</si>
  <si>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</si>
  <si>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</si>
  <si>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</si>
  <si>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</si>
  <si>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</si>
  <si>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</si>
  <si>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</si>
  <si>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</si>
  <si>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</si>
  <si>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</si>
  <si>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</si>
  <si>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</si>
  <si>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</si>
  <si>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</si>
  <si>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</si>
  <si>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</si>
  <si>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</si>
  <si>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</si>
  <si>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</si>
  <si>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</si>
  <si>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</si>
  <si>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</si>
  <si>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</si>
  <si>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</si>
  <si>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</si>
  <si>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</si>
  <si>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</si>
  <si>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</si>
  <si>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</si>
  <si>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</si>
  <si>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</si>
  <si>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</si>
  <si>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</si>
  <si>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</si>
  <si>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</si>
  <si>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</si>
  <si>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</si>
  <si>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</si>
  <si>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</si>
  <si>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</si>
  <si>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</si>
  <si>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</si>
  <si>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</si>
  <si>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</si>
  <si>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</si>
  <si>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</si>
  <si>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</si>
  <si>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</si>
  <si>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</si>
  <si>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</si>
  <si>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</si>
  <si>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</si>
  <si>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</si>
  <si>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</si>
  <si>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</si>
  <si>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</si>
  <si>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</si>
  <si>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</si>
  <si>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</si>
  <si>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</si>
  <si>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</si>
  <si>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</si>
  <si>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</si>
  <si>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</si>
  <si>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</si>
  <si>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</si>
  <si>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</si>
  <si>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</si>
  <si>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</si>
  <si>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</si>
  <si>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</si>
  <si>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</si>
  <si>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</si>
  <si>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</si>
  <si>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</si>
  <si>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</si>
  <si>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</si>
  <si>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</si>
  <si>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</si>
  <si>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</si>
  <si>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</si>
  <si>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</si>
  <si>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</si>
  <si>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</si>
  <si>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</si>
  <si>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</si>
  <si>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</si>
  <si>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</si>
  <si>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</si>
  <si>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</si>
  <si>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</si>
  <si>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</si>
  <si>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</si>
  <si>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</si>
  <si>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</si>
  <si>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</si>
  <si>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</si>
  <si>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</si>
  <si>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</si>
  <si>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</si>
  <si>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</si>
  <si>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</si>
  <si>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</si>
  <si>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</si>
  <si>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</si>
  <si>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</si>
  <si>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</si>
  <si>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</si>
  <si>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</si>
  <si>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</si>
  <si>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</si>
  <si>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</si>
  <si>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</si>
  <si>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</si>
  <si>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</si>
  <si>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</si>
  <si>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</si>
  <si>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</si>
  <si>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</si>
  <si>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</si>
  <si>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</si>
  <si>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</si>
  <si>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</si>
  <si>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</si>
  <si>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</si>
  <si>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</si>
  <si>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</si>
  <si>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</si>
  <si>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</si>
  <si>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</si>
  <si>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</si>
  <si>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</si>
  <si>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</si>
  <si>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</si>
  <si>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</si>
  <si>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</si>
  <si>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</si>
  <si>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</si>
  <si>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</si>
  <si>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</si>
  <si>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</si>
  <si>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</si>
  <si>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</si>
  <si>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</si>
  <si>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</si>
  <si>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</si>
  <si>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</si>
  <si>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</si>
  <si>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</si>
  <si>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</si>
  <si>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</si>
  <si>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</si>
  <si>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</si>
  <si>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</si>
  <si>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</si>
  <si>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</si>
  <si>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</si>
  <si>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</si>
  <si>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</si>
  <si>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</si>
  <si>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</si>
  <si>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</si>
  <si>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</si>
  <si>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</si>
  <si>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</si>
  <si>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</si>
  <si>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</si>
  <si>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</si>
  <si>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</si>
  <si>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</si>
  <si>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</si>
  <si>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</si>
  <si>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</si>
  <si>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</si>
  <si>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</si>
  <si>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</si>
  <si>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</si>
  <si>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</si>
  <si>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</si>
  <si>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</si>
  <si>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</si>
  <si>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</si>
  <si>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</si>
  <si>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</si>
  <si>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</si>
  <si>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</si>
  <si>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</si>
  <si>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</si>
  <si>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</si>
  <si>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</si>
  <si>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</si>
  <si>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</si>
  <si>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</si>
  <si>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</si>
  <si>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</si>
  <si>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</si>
  <si>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</si>
  <si>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</si>
  <si>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</si>
  <si>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</si>
  <si>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</si>
  <si>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</si>
  <si>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</si>
  <si>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</si>
  <si>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</si>
  <si>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</si>
  <si>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</si>
  <si>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</si>
  <si>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</si>
  <si>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</si>
  <si>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</si>
  <si>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</si>
  <si>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</si>
  <si>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</si>
  <si>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</si>
  <si>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</si>
  <si>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</si>
  <si>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</si>
  <si>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</si>
  <si>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</si>
  <si>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</si>
  <si>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</si>
  <si>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</si>
  <si>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</si>
  <si>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</si>
  <si>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</si>
  <si>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</si>
  <si>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</si>
  <si>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</si>
  <si>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</si>
  <si>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</si>
  <si>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</si>
  <si>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</si>
  <si>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</si>
  <si>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</si>
  <si>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</si>
  <si>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</si>
  <si>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</si>
  <si>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</si>
  <si>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</si>
  <si>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</si>
  <si>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</si>
  <si>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</si>
  <si>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</si>
  <si>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</si>
  <si>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</si>
  <si>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</si>
  <si>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</si>
  <si>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</si>
  <si>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</si>
  <si>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</si>
  <si>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</si>
  <si>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</si>
  <si>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</si>
  <si>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</si>
  <si>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</si>
  <si>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</si>
  <si>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</si>
  <si>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</si>
  <si>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</si>
  <si>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</si>
  <si>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</si>
  <si>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</si>
  <si>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</si>
  <si>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</si>
  <si>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</si>
  <si>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</si>
  <si>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</si>
  <si>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</si>
  <si>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</si>
  <si>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</si>
  <si>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</si>
  <si>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</si>
  <si>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</si>
  <si>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</si>
  <si>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</si>
  <si>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</si>
  <si>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</si>
  <si>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</si>
  <si>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</si>
  <si>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</si>
  <si>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</si>
  <si>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</si>
  <si>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</si>
  <si>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</si>
  <si>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</si>
  <si>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</si>
  <si>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</si>
  <si>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</si>
  <si>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</si>
  <si>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</si>
  <si>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</si>
  <si>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</si>
  <si>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</si>
  <si>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</si>
  <si>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</si>
  <si>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</si>
  <si>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</si>
  <si>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</si>
  <si>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</si>
  <si>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</si>
  <si>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</si>
  <si>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</si>
  <si>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</si>
  <si>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</si>
  <si>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</si>
  <si>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</si>
  <si>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</si>
  <si>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</si>
  <si>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</si>
  <si>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</si>
  <si>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</si>
  <si>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</si>
  <si>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</si>
  <si>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</si>
  <si>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</si>
  <si>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</si>
  <si>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</si>
  <si>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</si>
  <si>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</si>
  <si>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</si>
  <si>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</si>
  <si>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</si>
  <si>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</si>
  <si>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</si>
  <si>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</si>
  <si>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</si>
  <si>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</si>
  <si>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</si>
  <si>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</si>
  <si>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</si>
  <si>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</si>
  <si>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</si>
  <si>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</si>
  <si>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</si>
  <si>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</si>
  <si>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</si>
  <si>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</si>
  <si>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</si>
  <si>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</si>
  <si>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</si>
  <si>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</si>
  <si>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</si>
  <si>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</si>
  <si>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</si>
  <si>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</si>
  <si>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</si>
  <si>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</si>
  <si>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</si>
  <si>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</si>
  <si>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</si>
  <si>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</si>
  <si>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</si>
  <si>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</si>
  <si>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</si>
  <si>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</si>
  <si>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</si>
  <si>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</si>
  <si>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</si>
  <si>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</si>
  <si>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</si>
  <si>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</si>
  <si>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</si>
  <si>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</si>
  <si>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</si>
  <si>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</si>
  <si>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</si>
  <si>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</si>
  <si>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</si>
  <si>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</si>
  <si>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</si>
  <si>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</si>
  <si>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</si>
  <si>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</si>
  <si>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</si>
  <si>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</si>
  <si>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</si>
  <si>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</si>
  <si>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</si>
  <si>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</si>
  <si>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</si>
  <si>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</si>
  <si>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</si>
  <si>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</si>
  <si>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</si>
  <si>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</si>
  <si>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</si>
  <si>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</si>
  <si>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</si>
  <si>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</si>
  <si>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</si>
  <si>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</si>
  <si>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</si>
  <si>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</si>
  <si>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</si>
  <si>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</si>
  <si>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</si>
  <si>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</si>
  <si>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</si>
  <si>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</si>
  <si>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</si>
  <si>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</si>
  <si>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</si>
  <si>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</si>
  <si>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</si>
  <si>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</si>
  <si>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</si>
  <si>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</si>
  <si>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</si>
  <si>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</si>
  <si>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</si>
  <si>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</si>
  <si>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</si>
  <si>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</si>
  <si>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</si>
  <si>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</si>
  <si>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</si>
  <si>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</si>
  <si>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</si>
  <si>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</si>
  <si>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</si>
  <si>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</si>
  <si>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</si>
  <si>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</si>
  <si>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</si>
  <si>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</si>
  <si>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</si>
  <si>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</si>
  <si>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</si>
  <si>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</si>
  <si>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</si>
  <si>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</si>
  <si>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</si>
  <si>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</si>
  <si>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</si>
  <si>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</si>
  <si>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</si>
  <si>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</si>
  <si>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</si>
  <si>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</si>
  <si>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</si>
  <si>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</si>
  <si>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</si>
  <si>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</si>
  <si>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</si>
  <si>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</si>
  <si>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</si>
  <si>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</si>
  <si>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</si>
  <si>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</si>
  <si>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</si>
  <si>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</si>
  <si>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</si>
  <si>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</si>
  <si>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</si>
  <si>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</si>
  <si>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</si>
  <si>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</si>
  <si>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</si>
  <si>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</si>
  <si>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</si>
  <si>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</si>
  <si>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</si>
  <si>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</si>
  <si>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</si>
  <si>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</si>
  <si>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</si>
  <si>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</si>
  <si>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</si>
  <si>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</si>
  <si>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</si>
  <si>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</si>
  <si>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</si>
  <si>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</si>
  <si>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</si>
  <si>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</si>
  <si>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</si>
  <si>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</si>
  <si>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</si>
  <si>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</si>
  <si>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</si>
  <si>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</si>
  <si>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</si>
  <si>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</si>
  <si>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</si>
  <si>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</si>
  <si>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</si>
  <si>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</si>
  <si>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</si>
  <si>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</si>
  <si>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</si>
  <si>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</si>
  <si>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</si>
  <si>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</si>
  <si>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</si>
  <si>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</si>
  <si>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</si>
  <si>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</si>
  <si>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</si>
  <si>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</si>
  <si>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</si>
  <si>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</si>
  <si>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</si>
  <si>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</si>
  <si>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</si>
  <si>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</si>
  <si>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</si>
  <si>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</si>
  <si>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</si>
  <si>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</si>
  <si>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</si>
  <si>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</si>
  <si>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</si>
  <si>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</si>
  <si>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</si>
  <si>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</si>
  <si>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</si>
  <si>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</si>
  <si>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</si>
  <si>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</si>
  <si>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</si>
  <si>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</si>
  <si>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</si>
  <si>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</si>
  <si>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</si>
  <si>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</si>
  <si>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</si>
  <si>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</si>
  <si>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</si>
  <si>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</si>
  <si>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</si>
  <si>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</si>
  <si>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</si>
  <si>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</si>
  <si>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</si>
  <si>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</si>
  <si>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</si>
  <si>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</si>
  <si>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</si>
  <si>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</si>
  <si>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</si>
  <si>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</si>
  <si>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</si>
  <si>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</si>
  <si>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</si>
  <si>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</si>
  <si>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</si>
  <si>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</si>
  <si>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</si>
  <si>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</si>
  <si>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</si>
  <si>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</si>
  <si>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</si>
  <si>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</si>
  <si>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</si>
  <si>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</si>
  <si>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</si>
  <si>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</si>
  <si>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</si>
  <si>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</si>
  <si>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</si>
  <si>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</si>
  <si>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</si>
  <si>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</si>
  <si>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</si>
  <si>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</si>
  <si>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</si>
  <si>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</si>
  <si>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</si>
  <si>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</si>
  <si>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</si>
  <si>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</si>
  <si>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</si>
  <si>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</si>
  <si>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</si>
  <si>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</si>
  <si>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</si>
  <si>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</si>
  <si>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</si>
  <si>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</si>
  <si>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</si>
  <si>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</si>
  <si>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</si>
  <si>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</si>
  <si>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</si>
  <si>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</si>
  <si>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</si>
  <si>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</si>
  <si>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</si>
  <si>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</si>
  <si>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</si>
  <si>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</si>
  <si>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</si>
  <si>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</si>
  <si>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</si>
  <si>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</si>
  <si>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</si>
  <si>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</si>
  <si>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</si>
  <si>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</si>
  <si>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</si>
  <si>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</si>
  <si>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</si>
  <si>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</si>
  <si>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</si>
  <si>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</si>
  <si>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</si>
  <si>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</si>
  <si>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</si>
  <si>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</si>
  <si>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</si>
  <si>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</si>
  <si>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</si>
  <si>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</si>
  <si>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</si>
  <si>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</si>
  <si>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</si>
  <si>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</si>
  <si>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</si>
  <si>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</si>
  <si>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</si>
  <si>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</si>
  <si>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</si>
  <si>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</si>
  <si>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</si>
  <si>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</si>
  <si>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</si>
  <si>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</si>
  <si>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</si>
  <si>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</si>
  <si>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</si>
  <si>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</si>
  <si>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</si>
  <si>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</si>
  <si>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</si>
  <si>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</si>
  <si>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</si>
  <si>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</si>
  <si>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</si>
  <si>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</si>
  <si>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</si>
  <si>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</si>
  <si>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</si>
  <si>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</si>
  <si>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</si>
  <si>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</si>
  <si>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</si>
  <si>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</si>
  <si>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</si>
  <si>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</si>
  <si>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</si>
  <si>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</si>
  <si>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</si>
  <si>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</si>
  <si>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</si>
  <si>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</si>
  <si>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</si>
  <si>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</si>
  <si>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</si>
  <si>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</si>
  <si>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</si>
  <si>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</si>
  <si>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</si>
  <si>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</si>
  <si>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</si>
  <si>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</si>
  <si>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</si>
  <si>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</si>
  <si>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</si>
  <si>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</si>
  <si>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</si>
  <si>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</si>
  <si>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</si>
  <si>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</si>
  <si>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</si>
  <si>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</si>
  <si>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</si>
  <si>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</si>
  <si>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</si>
  <si>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</si>
  <si>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</si>
  <si>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</si>
  <si>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</si>
  <si>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</si>
  <si>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</si>
  <si>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</si>
  <si>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</si>
  <si>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</si>
  <si>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</si>
  <si>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</si>
  <si>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</si>
  <si>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</si>
  <si>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</si>
  <si>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</si>
  <si>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</si>
  <si>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</si>
  <si>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</si>
  <si>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</si>
  <si>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</si>
  <si>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</si>
  <si>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</si>
  <si>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</si>
  <si>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</si>
  <si>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</si>
  <si>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</si>
  <si>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</si>
  <si>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</si>
  <si>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</si>
  <si>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</si>
  <si>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</si>
  <si>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</si>
  <si>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</si>
  <si>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</si>
  <si>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</si>
  <si>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</si>
  <si>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</si>
  <si>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</si>
  <si>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</si>
  <si>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</si>
  <si>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</si>
  <si>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</si>
  <si>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</si>
  <si>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</si>
  <si>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</si>
  <si>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</si>
  <si>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</si>
  <si>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</si>
  <si>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</si>
  <si>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</si>
  <si>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</si>
  <si>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</si>
  <si>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</si>
  <si>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</si>
  <si>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</si>
  <si>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</si>
  <si>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</si>
  <si>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</si>
  <si>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</si>
  <si>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</si>
  <si>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</si>
  <si>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</si>
  <si>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</si>
  <si>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</si>
  <si>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</si>
  <si>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</si>
  <si>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</si>
  <si>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</si>
  <si>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</si>
  <si>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</si>
  <si>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</si>
  <si>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</si>
  <si>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</si>
  <si>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</si>
  <si>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</si>
  <si>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</si>
  <si>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</si>
  <si>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</si>
  <si>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</si>
  <si>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</si>
  <si>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</si>
  <si>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</si>
  <si>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</si>
  <si>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</si>
  <si>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</si>
  <si>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</si>
  <si>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</si>
  <si>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</si>
  <si>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</si>
  <si>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</si>
  <si>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</si>
  <si>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</si>
  <si>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</si>
  <si>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</si>
  <si>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</si>
  <si>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</si>
  <si>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</si>
  <si>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</si>
  <si>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</si>
  <si>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</si>
  <si>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</si>
  <si>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</si>
  <si>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</si>
  <si>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</si>
  <si>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</si>
  <si>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</si>
  <si>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</si>
  <si>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</si>
  <si>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</si>
  <si>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</si>
  <si>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</si>
  <si>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</si>
  <si>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</si>
  <si>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</si>
  <si>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</si>
  <si>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</si>
  <si>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</si>
  <si>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</si>
  <si>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</si>
  <si>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</si>
  <si>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</si>
  <si>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</si>
  <si>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</si>
  <si>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</si>
  <si>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</si>
  <si>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</si>
  <si>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</si>
  <si>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</si>
  <si>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</si>
  <si>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</si>
  <si>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</si>
  <si>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</si>
  <si>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</si>
  <si>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</si>
  <si>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</si>
  <si>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</si>
  <si>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</si>
  <si>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</si>
  <si>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</si>
  <si>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</si>
  <si>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</si>
  <si>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</si>
  <si>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</si>
  <si>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</si>
  <si>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</si>
  <si>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</si>
  <si>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</si>
  <si>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</si>
  <si>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</si>
  <si>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</si>
  <si>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</si>
  <si>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</si>
  <si>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</si>
  <si>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</si>
  <si>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</si>
  <si>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</si>
  <si>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</si>
  <si>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</si>
  <si>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</si>
  <si>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</si>
  <si>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</si>
  <si>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</si>
  <si>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</si>
  <si>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</si>
  <si>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</si>
  <si>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</si>
  <si>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</si>
  <si>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</si>
  <si>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</si>
  <si>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</si>
  <si>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</si>
  <si>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</si>
  <si>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</si>
  <si>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</si>
  <si>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</si>
  <si>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</si>
  <si>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</si>
  <si>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</si>
  <si>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</si>
  <si>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</si>
  <si>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</si>
  <si>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</si>
  <si>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</si>
  <si>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</si>
  <si>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</si>
  <si>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</si>
  <si>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</si>
  <si>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</si>
  <si>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</si>
  <si>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</si>
  <si>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</si>
  <si>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</si>
  <si>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</si>
  <si>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</si>
  <si>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</si>
  <si>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</si>
  <si>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</si>
  <si>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</si>
  <si>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</si>
  <si>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</si>
  <si>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</si>
  <si>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</si>
  <si>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</si>
  <si>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</si>
  <si>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</si>
  <si>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</si>
  <si>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</si>
  <si>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</si>
  <si>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</si>
  <si>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</si>
  <si>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</si>
  <si>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</si>
  <si>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</si>
  <si>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</si>
  <si>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</si>
  <si>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</si>
  <si>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</si>
  <si>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</si>
  <si>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</si>
  <si>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</si>
  <si>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</si>
  <si>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</si>
  <si>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</si>
  <si>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</si>
  <si>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</si>
  <si>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</si>
  <si>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</si>
  <si>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</si>
  <si>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</si>
  <si>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</si>
  <si>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</si>
  <si>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</si>
  <si>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</si>
  <si>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</si>
  <si>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</si>
  <si>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</si>
  <si>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</si>
  <si>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</si>
  <si>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</si>
  <si>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</si>
  <si>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</si>
  <si>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</si>
  <si>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</si>
  <si>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</si>
  <si>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</si>
  <si>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</si>
  <si>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</si>
  <si>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</si>
  <si>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</si>
  <si>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</si>
  <si>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</si>
  <si>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</si>
  <si>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</si>
  <si>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</si>
  <si>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</si>
  <si>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</si>
  <si>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</si>
  <si>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</si>
  <si>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</si>
  <si>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</si>
  <si>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</si>
  <si>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</si>
  <si>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</si>
  <si>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</si>
  <si>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</si>
  <si>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</si>
  <si>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</si>
  <si>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</si>
  <si>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</si>
  <si>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</si>
  <si>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</si>
  <si>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</si>
  <si>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</si>
  <si>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</si>
  <si>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</si>
  <si>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</si>
  <si>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</si>
  <si>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</si>
  <si>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</si>
  <si>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</si>
  <si>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</si>
  <si>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</si>
  <si>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</si>
  <si>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</si>
  <si>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</si>
  <si>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</si>
  <si>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</si>
  <si>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</si>
  <si>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</si>
  <si>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</si>
  <si>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</si>
  <si>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</si>
  <si>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</si>
  <si>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</si>
  <si>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</si>
  <si>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</si>
  <si>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</si>
  <si>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</si>
  <si>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</si>
  <si>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</si>
  <si>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</si>
  <si>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</si>
  <si>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</si>
  <si>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</si>
  <si>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</si>
  <si>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</si>
  <si>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</si>
  <si>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</si>
  <si>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</si>
  <si>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</si>
  <si>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</si>
  <si>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</si>
  <si>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</si>
  <si>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</si>
  <si>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</si>
  <si>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</si>
  <si>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</si>
  <si>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</si>
  <si>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</si>
  <si>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</si>
  <si>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</si>
  <si>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</si>
  <si>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</si>
  <si>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</si>
  <si>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</si>
  <si>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</si>
  <si>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</si>
  <si>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</si>
  <si>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</si>
  <si>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</si>
  <si>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</si>
  <si>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</si>
  <si>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</si>
  <si>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</si>
  <si>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</si>
  <si>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</si>
  <si>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</si>
  <si>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</si>
  <si>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</si>
  <si>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</si>
  <si>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</si>
  <si>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</si>
  <si>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</si>
  <si>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</si>
  <si>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</si>
  <si>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</si>
  <si>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</si>
  <si>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</si>
  <si>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</si>
  <si>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</si>
  <si>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</si>
  <si>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</si>
  <si>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</si>
  <si>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</si>
  <si>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</si>
  <si>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</si>
  <si>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</si>
  <si>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</si>
  <si>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</si>
  <si>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</si>
  <si>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</si>
  <si>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</si>
  <si>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</si>
  <si>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</si>
  <si>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</si>
  <si>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</si>
  <si>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</si>
  <si>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</si>
  <si>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</si>
  <si>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</si>
  <si>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</si>
  <si>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</si>
  <si>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</si>
  <si>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</si>
  <si>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</si>
  <si>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</si>
  <si>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</si>
  <si>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</si>
  <si>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</si>
  <si>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</si>
  <si>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</si>
  <si>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</si>
  <si>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</si>
  <si>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</si>
  <si>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</si>
  <si>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</si>
  <si>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</si>
  <si>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</si>
  <si>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</si>
  <si>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</si>
  <si>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</si>
  <si>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</si>
  <si>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</si>
  <si>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</si>
  <si>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</si>
  <si>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</si>
  <si>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</si>
  <si>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</si>
  <si>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</si>
  <si>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</si>
  <si>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</si>
  <si>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</si>
  <si>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</si>
  <si>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</si>
  <si>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</si>
  <si>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</si>
  <si>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</si>
  <si>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</si>
  <si>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</si>
  <si>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</si>
  <si>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</si>
  <si>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</si>
  <si>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</si>
  <si>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</si>
  <si>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</si>
  <si>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</si>
  <si>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</si>
  <si>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</si>
  <si>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</si>
  <si>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</si>
  <si>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</si>
  <si>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</si>
  <si>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</si>
  <si>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</si>
  <si>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</si>
  <si>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</si>
  <si>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</si>
  <si>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</si>
  <si>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</si>
  <si>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</si>
  <si>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</si>
  <si>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</si>
  <si>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</si>
  <si>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</si>
  <si>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</si>
  <si>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</si>
  <si>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</si>
  <si>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</si>
  <si>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</si>
  <si>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</si>
  <si>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</si>
  <si>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</si>
  <si>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</si>
  <si>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</si>
  <si>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</si>
  <si>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</si>
  <si>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</si>
  <si>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</si>
  <si>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</si>
  <si>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</si>
  <si>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</si>
  <si>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</si>
  <si>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</si>
  <si>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</si>
  <si>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</si>
  <si>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</si>
  <si>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</si>
  <si>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</si>
  <si>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</si>
  <si>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</si>
  <si>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</si>
  <si>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</si>
  <si>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</si>
  <si>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</si>
  <si>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</si>
  <si>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</si>
  <si>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</si>
  <si>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</si>
  <si>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</si>
  <si>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</si>
  <si>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</si>
  <si>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</si>
  <si>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</si>
  <si>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</si>
  <si>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</si>
  <si>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</si>
  <si>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</si>
  <si>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</si>
  <si>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</si>
  <si>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</si>
  <si>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</si>
  <si>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</si>
  <si>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</si>
  <si>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</si>
  <si>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</si>
  <si>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</si>
  <si>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</si>
  <si>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</si>
  <si>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</si>
  <si>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</si>
  <si>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</si>
  <si>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</si>
  <si>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</si>
  <si>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</si>
  <si>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</si>
  <si>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</si>
  <si>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</si>
  <si>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</si>
  <si>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</si>
  <si>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</si>
  <si>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</si>
  <si>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</si>
  <si>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</si>
  <si>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</si>
  <si>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</si>
  <si>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</si>
  <si>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</si>
  <si>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</si>
  <si>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</si>
  <si>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</si>
  <si>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</si>
  <si>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</si>
  <si>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</si>
  <si>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</si>
  <si>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</si>
  <si>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</si>
  <si>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</si>
  <si>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</si>
  <si>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</si>
  <si>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</si>
  <si>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</si>
  <si>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</si>
  <si>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</si>
  <si>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</si>
  <si>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</si>
  <si>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</si>
  <si>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</si>
  <si>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</si>
  <si>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</si>
  <si>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</si>
  <si>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</si>
  <si>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</si>
  <si>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</si>
  <si>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</si>
  <si>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</si>
  <si>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</si>
  <si>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</si>
  <si>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</si>
  <si>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</si>
  <si>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</si>
  <si>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</si>
  <si>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</si>
  <si>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</si>
  <si>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</si>
  <si>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</si>
  <si>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</si>
  <si>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</si>
  <si>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</si>
  <si>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</si>
  <si>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</si>
  <si>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</si>
  <si>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</si>
  <si>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</si>
  <si>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</si>
  <si>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</si>
  <si>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</si>
  <si>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</si>
  <si>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</si>
  <si>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</si>
  <si>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</si>
  <si>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</si>
  <si>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</si>
  <si>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</si>
  <si>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</si>
  <si>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</si>
  <si>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</si>
  <si>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</si>
  <si>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</si>
  <si>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</si>
  <si>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</si>
  <si>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</si>
  <si>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</si>
  <si>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</si>
  <si>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</si>
  <si>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</si>
  <si>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</si>
  <si>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</si>
  <si>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</si>
  <si>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</si>
  <si>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</si>
  <si>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</si>
  <si>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</si>
  <si>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</si>
  <si>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</si>
  <si>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</si>
  <si>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</si>
  <si>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</si>
  <si>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</si>
  <si>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</si>
  <si>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</si>
  <si>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</si>
  <si>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</si>
  <si>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</si>
  <si>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</si>
  <si>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</si>
  <si>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</si>
  <si>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</si>
  <si>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</si>
  <si>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</si>
  <si>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</si>
  <si>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</si>
  <si>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</si>
  <si>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</si>
  <si>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</si>
  <si>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</si>
  <si>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</si>
  <si>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</si>
  <si>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</si>
  <si>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</si>
  <si>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</si>
  <si>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</si>
  <si>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</si>
  <si>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</si>
  <si>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</si>
  <si>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</si>
  <si>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</si>
  <si>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</si>
  <si>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</si>
  <si>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</si>
  <si>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</si>
  <si>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</si>
  <si>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</si>
  <si>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</si>
  <si>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</si>
  <si>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</si>
  <si>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</si>
  <si>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</si>
  <si>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</si>
  <si>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</si>
  <si>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</si>
  <si>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</si>
  <si>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</si>
  <si>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</si>
  <si>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</si>
  <si>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</si>
  <si>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</si>
  <si>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</si>
  <si>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</si>
  <si>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</si>
  <si>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</si>
  <si>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</si>
  <si>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</si>
  <si>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</si>
  <si>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</si>
  <si>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</si>
  <si>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</si>
  <si>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</si>
  <si>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</si>
  <si>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</si>
  <si>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</si>
  <si>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</si>
  <si>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</si>
  <si>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</si>
  <si>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</si>
  <si>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</si>
  <si>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</si>
  <si>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</si>
  <si>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</si>
  <si>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</si>
  <si>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</si>
  <si>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</si>
  <si>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</si>
  <si>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</si>
  <si>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</si>
  <si>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</si>
  <si>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</si>
  <si>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</si>
  <si>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</si>
  <si>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</si>
  <si>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</si>
  <si>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</si>
  <si>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</si>
  <si>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</si>
  <si>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</si>
  <si>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</si>
  <si>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</si>
  <si>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</si>
  <si>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</si>
  <si>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</si>
  <si>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</si>
  <si>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</si>
  <si>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</si>
  <si>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</si>
  <si>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</si>
  <si>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</si>
  <si>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</si>
  <si>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</si>
  <si>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</si>
  <si>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</si>
  <si>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</si>
  <si>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</si>
  <si>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</si>
  <si>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</si>
  <si>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</si>
  <si>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</si>
  <si>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</si>
  <si>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</si>
  <si>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</si>
  <si>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</si>
  <si>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</si>
  <si>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</si>
  <si>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</si>
  <si>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</si>
  <si>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</si>
  <si>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</si>
  <si>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</si>
  <si>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</si>
  <si>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</si>
  <si>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</si>
  <si>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</si>
  <si>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</si>
  <si>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</si>
  <si>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</si>
  <si>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</si>
  <si>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</si>
  <si>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</si>
  <si>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</si>
  <si>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</si>
  <si>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</si>
  <si>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</si>
  <si>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</si>
  <si>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</si>
  <si>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</si>
  <si>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</si>
  <si>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</si>
  <si>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</si>
  <si>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</si>
  <si>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</si>
  <si>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</si>
  <si>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</si>
  <si>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</si>
  <si>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</si>
  <si>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</si>
  <si>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</si>
  <si>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</si>
  <si>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</si>
  <si>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</si>
  <si>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</si>
  <si>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</si>
  <si>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</si>
  <si>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</si>
  <si>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</si>
  <si>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</si>
  <si>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</si>
  <si>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</si>
  <si>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</si>
  <si>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</si>
  <si>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</si>
  <si>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</si>
  <si>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</si>
  <si>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</si>
  <si>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</si>
  <si>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</si>
  <si>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</si>
  <si>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</si>
  <si>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</si>
  <si>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</si>
  <si>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</si>
  <si>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</si>
  <si>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</si>
  <si>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</si>
  <si>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</si>
  <si>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</si>
  <si>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</si>
  <si>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</si>
  <si>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</si>
  <si>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</si>
  <si>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</si>
  <si>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</si>
  <si>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</si>
  <si>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</si>
  <si>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</si>
  <si>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</si>
  <si>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</si>
  <si>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</si>
  <si>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</si>
  <si>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</si>
  <si>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</si>
  <si>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</si>
  <si>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</si>
  <si>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</si>
  <si>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</si>
  <si>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</si>
  <si>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</si>
  <si>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</si>
  <si>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</si>
  <si>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</si>
  <si>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</si>
  <si>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</si>
  <si>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</si>
  <si>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</si>
  <si>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</si>
  <si>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</si>
  <si>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</si>
  <si>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</si>
  <si>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</si>
  <si>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</si>
  <si>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</si>
  <si>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</si>
  <si>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</si>
  <si>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</si>
  <si>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</si>
  <si>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</si>
  <si>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</si>
  <si>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</si>
  <si>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</si>
  <si>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</si>
  <si>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</si>
  <si>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</si>
  <si>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</si>
  <si>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</si>
  <si>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</si>
  <si>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</si>
  <si>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</si>
  <si>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</si>
  <si>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</si>
  <si>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</si>
  <si>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</si>
  <si>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</si>
  <si>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</si>
  <si>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</si>
  <si>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</si>
  <si>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</si>
  <si>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</si>
  <si>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</si>
  <si>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</si>
  <si>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</si>
  <si>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</si>
  <si>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</si>
  <si>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</si>
  <si>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</si>
  <si>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</si>
  <si>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</si>
  <si>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</si>
  <si>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</si>
  <si>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</si>
  <si>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</si>
  <si>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</si>
  <si>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</si>
  <si>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</si>
  <si>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</si>
  <si>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</si>
  <si>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</si>
  <si>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</si>
  <si>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</si>
  <si>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</si>
  <si>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</si>
  <si>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</si>
  <si>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</si>
  <si>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</si>
  <si>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</si>
  <si>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</si>
  <si>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</si>
  <si>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</si>
  <si>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</si>
  <si>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</si>
  <si>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</si>
  <si>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</si>
  <si>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</si>
  <si>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</si>
  <si>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</si>
  <si>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</si>
  <si>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</si>
  <si>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</si>
  <si>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</si>
  <si>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</si>
  <si>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</si>
  <si>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</si>
  <si>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</si>
  <si>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</si>
  <si>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</si>
  <si>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</si>
  <si>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</si>
  <si>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</si>
  <si>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</si>
  <si>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</si>
  <si>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</si>
  <si>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</si>
  <si>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</si>
  <si>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</si>
  <si>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</si>
  <si>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</si>
  <si>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</si>
  <si>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</si>
  <si>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</si>
  <si>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</si>
  <si>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</si>
  <si>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</si>
  <si>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</si>
  <si>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</si>
  <si>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</si>
  <si>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</si>
  <si>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</si>
  <si>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</si>
  <si>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</si>
  <si>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</si>
  <si>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</si>
  <si>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</si>
  <si>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</si>
  <si>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</si>
  <si>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</si>
  <si>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</si>
  <si>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</si>
  <si>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</si>
  <si>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</si>
  <si>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</si>
  <si>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</si>
  <si>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</si>
  <si>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</si>
  <si>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</si>
  <si>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</si>
  <si>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</si>
  <si>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</si>
  <si>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</si>
  <si>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</si>
  <si>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</si>
  <si>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</si>
  <si>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</si>
  <si>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</si>
  <si>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</si>
  <si>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</si>
  <si>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</si>
  <si>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</si>
  <si>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</si>
  <si>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</si>
  <si>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</si>
  <si>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</si>
  <si>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</si>
  <si>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</si>
  <si>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</si>
  <si>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</si>
  <si>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</si>
  <si>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</si>
  <si>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</si>
  <si>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</si>
  <si>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</si>
  <si>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</si>
  <si>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</si>
  <si>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</si>
  <si>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</si>
  <si>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</si>
  <si>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</si>
  <si>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</si>
  <si>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</si>
  <si>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</si>
  <si>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</si>
  <si>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</si>
  <si>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</si>
  <si>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</si>
  <si>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</si>
  <si>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</si>
  <si>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</si>
  <si>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</si>
  <si>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</si>
  <si>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</si>
  <si>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</si>
  <si>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</si>
  <si>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</si>
  <si>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</si>
  <si>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</si>
  <si>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</si>
  <si>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</si>
  <si>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</si>
  <si>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</si>
  <si>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</si>
  <si>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</si>
  <si>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</si>
  <si>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</si>
  <si>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</si>
  <si>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</si>
  <si>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</si>
  <si>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</si>
  <si>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</si>
  <si>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</si>
  <si>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</si>
  <si>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</si>
  <si>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</si>
  <si>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</si>
  <si>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</si>
  <si>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</si>
  <si>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</si>
  <si>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</si>
  <si>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</si>
  <si>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</si>
  <si>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</si>
  <si>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</si>
  <si>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</si>
  <si>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</si>
  <si>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</si>
  <si>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</si>
  <si>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</si>
  <si>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</si>
  <si>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</si>
  <si>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</si>
  <si>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</si>
  <si>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</si>
  <si>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</si>
  <si>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</si>
  <si>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</si>
  <si>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</si>
  <si>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</si>
  <si>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</si>
  <si>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</si>
  <si>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</si>
  <si>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</si>
  <si>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</si>
  <si>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</si>
  <si>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</si>
  <si>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</si>
  <si>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</si>
  <si>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</si>
  <si>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</si>
  <si>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</si>
  <si>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</si>
  <si>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</si>
  <si>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</si>
  <si>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</si>
  <si>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</si>
  <si>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</si>
  <si>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</si>
  <si>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</si>
  <si>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</si>
  <si>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</si>
  <si>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</si>
  <si>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</si>
  <si>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</si>
  <si>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</si>
  <si>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</si>
  <si>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</si>
  <si>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</si>
  <si>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</si>
  <si>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</si>
  <si>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</si>
  <si>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</si>
  <si>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</si>
  <si>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</si>
  <si>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</si>
  <si>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</si>
  <si>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</si>
  <si>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</si>
  <si>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</si>
  <si>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</si>
  <si>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</si>
  <si>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</si>
  <si>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</si>
  <si>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</si>
  <si>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</si>
  <si>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</si>
  <si>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</si>
  <si>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</si>
  <si>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</si>
  <si>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</si>
  <si>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</si>
  <si>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</si>
  <si>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</si>
  <si>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</si>
  <si>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</si>
  <si>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</si>
  <si>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</si>
  <si>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</si>
  <si>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</si>
  <si>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</si>
  <si>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</si>
  <si>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</si>
  <si>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</si>
  <si>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</si>
  <si>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</si>
  <si>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</si>
  <si>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</si>
  <si>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</si>
  <si>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</si>
  <si>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</si>
  <si>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</si>
  <si>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</si>
  <si>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</si>
  <si>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</si>
  <si>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</si>
  <si>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</si>
  <si>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</si>
  <si>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</si>
  <si>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</si>
  <si>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</si>
  <si>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</si>
  <si>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</si>
  <si>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</si>
  <si>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</si>
  <si>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</si>
  <si>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</si>
  <si>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</si>
  <si>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</si>
  <si>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</si>
  <si>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</si>
  <si>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</si>
  <si>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</si>
  <si>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</si>
  <si>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</si>
  <si>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</si>
  <si>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</si>
  <si>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</si>
  <si>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</si>
  <si>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</si>
  <si>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</si>
  <si>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</si>
  <si>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</si>
  <si>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</si>
  <si>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</si>
  <si>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</si>
  <si>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</si>
  <si>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</si>
  <si>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</si>
  <si>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</si>
  <si>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</si>
  <si>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</si>
  <si>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</si>
  <si>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</si>
  <si>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</si>
  <si>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</si>
  <si>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</si>
  <si>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</si>
  <si>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</si>
  <si>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</si>
  <si>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</si>
  <si>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</si>
  <si>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</si>
  <si>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</si>
  <si>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</si>
  <si>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</si>
  <si>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</si>
  <si>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</si>
  <si>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</si>
  <si>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</si>
  <si>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</si>
  <si>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</si>
  <si>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</si>
  <si>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</si>
  <si>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</si>
  <si>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</si>
  <si>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</si>
  <si>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</si>
  <si>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</si>
  <si>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</si>
  <si>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</si>
  <si>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</si>
  <si>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</si>
  <si>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</si>
  <si>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</si>
  <si>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</si>
  <si>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</si>
  <si>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</si>
  <si>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</si>
  <si>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</si>
  <si>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</si>
  <si>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</si>
  <si>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</si>
  <si>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</si>
  <si>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</si>
  <si>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</si>
  <si>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</si>
  <si>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</si>
  <si>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</si>
  <si>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</si>
  <si>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</si>
  <si>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</si>
  <si>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</si>
  <si>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</si>
  <si>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</si>
  <si>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</si>
  <si>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</si>
  <si>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</si>
  <si>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</si>
  <si>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</si>
  <si>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</si>
  <si>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</si>
  <si>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</si>
  <si>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</si>
  <si>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</si>
  <si>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</si>
  <si>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</si>
  <si>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</si>
  <si>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</si>
  <si>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</si>
  <si>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</si>
  <si>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</si>
  <si>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</si>
  <si>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</si>
  <si>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</si>
  <si>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</si>
  <si>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</si>
  <si>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</si>
  <si>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</si>
  <si>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</si>
  <si>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</si>
  <si>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</si>
  <si>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</si>
  <si>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</si>
  <si>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</si>
  <si>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</si>
  <si>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</si>
  <si>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</si>
  <si>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</si>
  <si>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</si>
  <si>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</si>
  <si>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</si>
  <si>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</si>
  <si>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</si>
  <si>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</si>
  <si>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</si>
  <si>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</si>
  <si>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</si>
  <si>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</si>
  <si>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</si>
  <si>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</si>
  <si>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</si>
  <si>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</si>
  <si>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</si>
  <si>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</si>
  <si>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</si>
  <si>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</si>
  <si>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</si>
  <si>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</si>
  <si>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</si>
  <si>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</si>
  <si>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</si>
  <si>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</si>
  <si>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</si>
  <si>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</si>
  <si>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</si>
  <si>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</si>
  <si>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</si>
  <si>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</si>
  <si>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</si>
  <si>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</si>
  <si>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</si>
  <si>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</si>
  <si>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</si>
  <si>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</si>
  <si>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</si>
  <si>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</si>
  <si>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</si>
  <si>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</si>
  <si>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</si>
  <si>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</si>
  <si>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</si>
  <si>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</si>
  <si>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</si>
  <si>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</si>
  <si>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</si>
  <si>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</si>
  <si>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</si>
  <si>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</si>
  <si>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</si>
  <si>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</si>
  <si>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</si>
  <si>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</si>
  <si>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</si>
  <si>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</si>
  <si>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</si>
  <si>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</si>
  <si>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</si>
  <si>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</si>
  <si>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</si>
  <si>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</si>
  <si>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</si>
  <si>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</si>
  <si>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</si>
  <si>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</si>
  <si>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</si>
  <si>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</si>
  <si>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</si>
  <si>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</si>
  <si>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</si>
  <si>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</si>
  <si>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</si>
  <si>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</si>
  <si>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</si>
  <si>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</si>
  <si>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</si>
  <si>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</si>
  <si>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</si>
  <si>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</si>
  <si>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</si>
  <si>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</si>
  <si>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</si>
  <si>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</si>
  <si>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</si>
  <si>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</si>
  <si>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</si>
  <si>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</si>
  <si>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</si>
  <si>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</si>
  <si>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</si>
  <si>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</si>
  <si>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</si>
  <si>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</si>
  <si>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</si>
  <si>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</si>
  <si>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</si>
  <si>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</si>
  <si>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</si>
  <si>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</si>
  <si>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</si>
  <si>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</si>
  <si>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</si>
  <si>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</si>
  <si>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</si>
  <si>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</si>
  <si>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</si>
  <si>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</si>
  <si>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</si>
  <si>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</si>
  <si>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</si>
  <si>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</si>
  <si>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</si>
  <si>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</si>
  <si>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</si>
  <si>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</si>
  <si>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</si>
  <si>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</si>
  <si>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</si>
  <si>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</si>
  <si>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</si>
  <si>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</si>
  <si>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</si>
  <si>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</si>
  <si>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</si>
  <si>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</si>
  <si>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</si>
  <si>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</si>
  <si>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</si>
  <si>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</si>
  <si>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</si>
  <si>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</si>
  <si>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</si>
  <si>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</si>
  <si>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</si>
  <si>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</si>
  <si>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</si>
  <si>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</si>
  <si>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</si>
  <si>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</si>
  <si>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</si>
  <si>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</si>
  <si>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</si>
  <si>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</si>
  <si>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</si>
  <si>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</si>
  <si>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</si>
  <si>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</si>
  <si>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</si>
  <si>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</si>
  <si>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</si>
  <si>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</si>
  <si>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</si>
  <si>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</si>
  <si>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</si>
  <si>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</si>
  <si>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</si>
  <si>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</si>
  <si>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</si>
  <si>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</si>
  <si>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</si>
  <si>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</si>
  <si>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</si>
  <si>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</si>
  <si>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</si>
  <si>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</si>
  <si>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</si>
  <si>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</si>
  <si>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</si>
  <si>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</si>
  <si>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</si>
  <si>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</si>
  <si>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</si>
  <si>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</si>
  <si>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</si>
  <si>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</si>
  <si>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</si>
  <si>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</si>
  <si>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</si>
  <si>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</si>
  <si>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</si>
  <si>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</si>
  <si>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</si>
  <si>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</si>
  <si>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</si>
  <si>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</si>
  <si>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</si>
  <si>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</si>
  <si>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</si>
  <si>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</si>
  <si>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</si>
  <si>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</si>
  <si>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</si>
  <si>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</si>
  <si>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</si>
  <si>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</si>
  <si>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</si>
  <si>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</si>
  <si>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</si>
  <si>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</si>
  <si>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</si>
  <si>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</si>
  <si>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</si>
  <si>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</si>
  <si>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</si>
  <si>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</si>
  <si>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</si>
  <si>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</si>
  <si>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</si>
  <si>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</si>
  <si>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</si>
  <si>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</si>
  <si>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</si>
  <si>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</si>
  <si>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</si>
  <si>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</si>
  <si>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</si>
  <si>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</si>
  <si>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</si>
  <si>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</si>
  <si>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</si>
  <si>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</si>
  <si>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</si>
  <si>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</si>
  <si>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</si>
  <si>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</si>
  <si>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</si>
  <si>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</si>
  <si>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</si>
  <si>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</si>
  <si>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</si>
  <si>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</si>
  <si>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</si>
  <si>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</si>
  <si>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</si>
  <si>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</si>
  <si>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</si>
  <si>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</si>
  <si>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</si>
  <si>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</si>
  <si>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</si>
  <si>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</si>
  <si>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</si>
  <si>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</si>
  <si>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</si>
  <si>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</si>
  <si>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</si>
  <si>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</si>
  <si>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</si>
  <si>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</si>
  <si>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</si>
  <si>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</si>
  <si>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</si>
  <si>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</si>
  <si>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</si>
  <si>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</si>
  <si>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</si>
  <si>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</si>
  <si>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</si>
  <si>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</si>
  <si>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</si>
  <si>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</si>
  <si>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</si>
  <si>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</si>
  <si>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</si>
  <si>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</si>
  <si>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</si>
  <si>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</si>
  <si>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</si>
  <si>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</si>
  <si>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</si>
  <si>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</si>
  <si>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</si>
  <si>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</si>
  <si>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</si>
  <si>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</si>
  <si>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</si>
  <si>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</si>
  <si>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</si>
  <si>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</si>
  <si>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</si>
  <si>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</si>
  <si>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</si>
  <si>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</si>
  <si>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</si>
  <si>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</si>
  <si>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</si>
  <si>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</si>
  <si>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</si>
  <si>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</si>
  <si>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</si>
  <si>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</si>
  <si>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</si>
  <si>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</si>
  <si>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</si>
  <si>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</si>
  <si>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</si>
  <si>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</si>
  <si>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</si>
  <si>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</si>
  <si>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</si>
  <si>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</si>
  <si>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</si>
  <si>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</si>
  <si>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</si>
  <si>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</si>
  <si>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</si>
  <si>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</si>
  <si>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</si>
  <si>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</si>
  <si>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</si>
  <si>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</si>
  <si>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</si>
  <si>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</si>
  <si>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</si>
  <si>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</si>
  <si>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</si>
  <si>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</si>
  <si>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</si>
  <si>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</si>
  <si>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</si>
  <si>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</si>
  <si>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</si>
  <si>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</si>
  <si>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</si>
  <si>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</si>
  <si>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</si>
  <si>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</si>
  <si>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</si>
  <si>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</si>
  <si>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</si>
  <si>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</si>
  <si>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</si>
  <si>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</si>
  <si>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</si>
  <si>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</si>
  <si>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</si>
  <si>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</si>
  <si>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</si>
  <si>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</si>
  <si>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</si>
  <si>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</si>
  <si>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</si>
  <si>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</si>
  <si>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</si>
  <si>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</si>
  <si>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</si>
  <si>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</si>
  <si>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</si>
  <si>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</si>
  <si>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</si>
  <si>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</si>
  <si>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</si>
  <si>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</si>
  <si>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</si>
  <si>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</si>
  <si>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</si>
  <si>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</si>
  <si>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</si>
  <si>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</si>
  <si>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</si>
  <si>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</si>
  <si>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</si>
  <si>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</si>
  <si>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</si>
  <si>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</si>
  <si>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</si>
  <si>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</si>
  <si>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</si>
  <si>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</si>
  <si>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</si>
  <si>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</si>
  <si>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</si>
  <si>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</si>
  <si>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</si>
  <si>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</si>
  <si>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</si>
  <si>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</si>
  <si>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</si>
  <si>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</si>
  <si>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</si>
  <si>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</si>
  <si>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</si>
  <si>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</si>
  <si>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</si>
  <si>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</si>
  <si>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</si>
  <si>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</si>
  <si>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</si>
  <si>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</si>
  <si>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</si>
  <si>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</si>
  <si>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</si>
  <si>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</si>
  <si>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</si>
  <si>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</si>
  <si>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</si>
  <si>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</si>
  <si>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</si>
  <si>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</si>
  <si>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</si>
  <si>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</si>
  <si>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</si>
  <si>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</si>
  <si>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</si>
  <si>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</si>
  <si>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</si>
  <si>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</si>
  <si>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</si>
  <si>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</si>
  <si>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</si>
  <si>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</si>
  <si>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</si>
  <si>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</si>
  <si>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</si>
  <si>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</si>
  <si>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</si>
  <si>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</si>
  <si>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</si>
  <si>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</si>
  <si>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</si>
  <si>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</si>
  <si>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</si>
  <si>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</si>
  <si>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</si>
  <si>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</si>
  <si>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</si>
  <si>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</si>
  <si>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</si>
  <si>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</si>
  <si>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</si>
  <si>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</si>
  <si>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</si>
  <si>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</si>
  <si>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</si>
  <si>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</si>
  <si>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</si>
  <si>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</si>
  <si>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</si>
  <si>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</si>
  <si>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</si>
  <si>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</si>
  <si>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</si>
  <si>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</si>
  <si>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</si>
  <si>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</si>
  <si>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</si>
  <si>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</si>
  <si>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</si>
  <si>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</si>
  <si>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</si>
  <si>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</si>
  <si>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</si>
  <si>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</si>
  <si>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</si>
  <si>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</si>
  <si>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</si>
  <si>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</si>
  <si>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</si>
  <si>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</si>
  <si>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</si>
  <si>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</si>
  <si>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</si>
  <si>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</si>
  <si>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</si>
  <si>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</si>
  <si>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</si>
  <si>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</si>
  <si>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</si>
  <si>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</si>
  <si>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</si>
  <si>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</si>
  <si>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</si>
  <si>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</si>
  <si>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</si>
  <si>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</si>
  <si>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</si>
  <si>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</si>
  <si>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</si>
  <si>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</si>
  <si>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</si>
  <si>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</si>
  <si>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</si>
  <si>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</si>
  <si>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</si>
  <si>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</si>
  <si>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</si>
  <si>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</si>
  <si>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</si>
  <si>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</si>
  <si>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</si>
  <si>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</si>
  <si>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</si>
  <si>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</si>
  <si>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</si>
  <si>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</si>
  <si>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</si>
  <si>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</si>
  <si>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</si>
  <si>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</si>
  <si>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</si>
  <si>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</si>
  <si>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</si>
  <si>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</si>
  <si>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</si>
  <si>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</si>
  <si>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</si>
  <si>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</si>
  <si>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</si>
  <si>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</si>
  <si>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</si>
  <si>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</si>
  <si>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</si>
  <si>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</si>
  <si>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</si>
  <si>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</si>
  <si>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</si>
  <si>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</si>
  <si>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</si>
  <si>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</si>
  <si>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</si>
  <si>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</si>
  <si>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</si>
  <si>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</si>
  <si>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</si>
  <si>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</si>
  <si>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</si>
  <si>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</si>
  <si>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</si>
  <si>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</si>
  <si>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</si>
  <si>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</si>
  <si>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</si>
  <si>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</si>
  <si>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</si>
  <si>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</si>
  <si>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</si>
  <si>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</si>
  <si>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</si>
  <si>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</si>
  <si>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</si>
  <si>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</si>
  <si>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</si>
  <si>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</si>
  <si>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</si>
  <si>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</si>
  <si>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</si>
  <si>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</si>
  <si>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</si>
  <si>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</si>
  <si>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</si>
  <si>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</si>
  <si>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</si>
  <si>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</si>
  <si>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</si>
  <si>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</si>
  <si>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</si>
  <si>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</si>
  <si>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</si>
  <si>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</si>
  <si>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</si>
  <si>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</si>
  <si>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</si>
  <si>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</si>
  <si>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</si>
  <si>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</si>
  <si>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</si>
  <si>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</si>
  <si>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</si>
  <si>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</si>
  <si>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</si>
  <si>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</si>
  <si>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</si>
  <si>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</si>
  <si>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</si>
  <si>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</si>
  <si>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</si>
  <si>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</si>
  <si>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</si>
  <si>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</si>
  <si>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</si>
  <si>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</si>
  <si>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</si>
  <si>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</si>
  <si>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</si>
  <si>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</si>
  <si>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</si>
  <si>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</si>
  <si>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</si>
  <si>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</si>
  <si>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</si>
  <si>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</si>
  <si>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</si>
  <si>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</si>
  <si>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</si>
  <si>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</si>
  <si>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</si>
  <si>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</si>
  <si>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</si>
  <si>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</si>
  <si>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</si>
  <si>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</si>
  <si>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</si>
  <si>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</si>
  <si>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</si>
  <si>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</si>
  <si>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</si>
  <si>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</si>
  <si>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</si>
  <si>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</si>
  <si>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</si>
  <si>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</si>
  <si>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</si>
  <si>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</si>
  <si>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</si>
  <si>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</si>
  <si>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</si>
  <si>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</si>
  <si>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</si>
  <si>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</si>
  <si>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</si>
  <si>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</si>
  <si>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</si>
  <si>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</si>
  <si>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</si>
  <si>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</si>
  <si>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</si>
  <si>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</si>
  <si>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</si>
  <si>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</si>
  <si>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</si>
  <si>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</si>
  <si>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</si>
  <si>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</si>
  <si>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</si>
  <si>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</si>
  <si>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</si>
  <si>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</si>
  <si>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</si>
  <si>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</si>
  <si>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</si>
  <si>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</si>
  <si>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</si>
  <si>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</si>
  <si>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</si>
  <si>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</si>
  <si>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</si>
  <si>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</si>
  <si>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</si>
  <si>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</si>
  <si>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</si>
  <si>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</si>
  <si>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</si>
  <si>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</si>
  <si>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</si>
  <si>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</si>
  <si>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</si>
  <si>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</si>
  <si>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</si>
  <si>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</si>
  <si>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</si>
  <si>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</si>
  <si>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</si>
  <si>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</si>
  <si>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</si>
  <si>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</si>
  <si>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</si>
  <si>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</si>
  <si>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</si>
  <si>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</si>
  <si>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</si>
  <si>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</si>
  <si>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</si>
  <si>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</si>
  <si>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</si>
  <si>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</si>
  <si>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</si>
  <si>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</si>
  <si>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</si>
  <si>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</si>
  <si>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</si>
  <si>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</si>
  <si>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</si>
  <si>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</si>
  <si>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</si>
  <si>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</si>
  <si>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</si>
  <si>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</si>
  <si>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</si>
  <si>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</si>
  <si>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</si>
  <si>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</si>
  <si>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</si>
  <si>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</si>
  <si>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</si>
  <si>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</si>
  <si>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</si>
  <si>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</si>
  <si>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</si>
  <si>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</si>
  <si>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</si>
  <si>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</si>
  <si>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</si>
  <si>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</si>
  <si>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</si>
  <si>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</si>
  <si>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</si>
  <si>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</si>
  <si>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</si>
  <si>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</si>
  <si>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</si>
  <si>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</si>
  <si>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</si>
  <si>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</si>
  <si>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</si>
  <si>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</si>
  <si>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</si>
  <si>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</si>
  <si>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</si>
  <si>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</si>
  <si>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</si>
  <si>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</si>
  <si>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</si>
  <si>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</si>
  <si>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</si>
  <si>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</si>
  <si>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</si>
  <si>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</si>
  <si>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</si>
  <si>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</si>
  <si>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</si>
  <si>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</si>
  <si>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</si>
  <si>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</si>
  <si>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</si>
  <si>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</si>
  <si>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</si>
  <si>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</si>
  <si>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</si>
  <si>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</si>
  <si>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</si>
  <si>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</si>
  <si>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</si>
  <si>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</si>
  <si>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</si>
  <si>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</si>
  <si>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</si>
  <si>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</si>
  <si>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</si>
  <si>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</si>
  <si>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</si>
  <si>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</si>
  <si>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</si>
  <si>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</si>
  <si>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</si>
  <si>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</si>
  <si>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</si>
  <si>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</si>
  <si>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</si>
  <si>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</si>
  <si>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</si>
  <si>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</si>
  <si>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</si>
  <si>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</si>
  <si>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</si>
  <si>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</si>
  <si>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</si>
  <si>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</si>
  <si>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</si>
  <si>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</si>
  <si>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</si>
  <si>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</si>
  <si>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</si>
  <si>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</si>
  <si>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</si>
  <si>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</si>
  <si>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</si>
  <si>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</si>
  <si>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</si>
  <si>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</si>
  <si>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</si>
  <si>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</si>
  <si>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</si>
  <si>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</si>
  <si>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</si>
  <si>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</si>
  <si>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</si>
  <si>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</si>
  <si>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</si>
  <si>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</si>
  <si>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</si>
  <si>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</si>
  <si>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</si>
  <si>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</si>
  <si>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</si>
  <si>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</si>
  <si>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</si>
  <si>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</si>
  <si>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</si>
  <si>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</si>
  <si>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</si>
  <si>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</si>
  <si>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</si>
  <si>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</si>
  <si>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</si>
  <si>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</si>
  <si>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</si>
  <si>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</si>
  <si>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</si>
  <si>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</si>
  <si>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</si>
  <si>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</si>
  <si>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</si>
  <si>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</si>
  <si>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</si>
  <si>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</si>
  <si>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</si>
  <si>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</si>
  <si>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</si>
  <si>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</si>
  <si>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</si>
  <si>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</si>
  <si>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</si>
  <si>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</si>
  <si>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</si>
  <si>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</si>
  <si>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</si>
  <si>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</si>
  <si>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</si>
  <si>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</si>
  <si>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</si>
  <si>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</si>
  <si>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</si>
  <si>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</si>
  <si>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</si>
  <si>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</si>
  <si>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</si>
  <si>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</si>
  <si>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</si>
  <si>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</si>
  <si>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</si>
  <si>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</si>
  <si>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</si>
  <si>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</si>
  <si>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</si>
  <si>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</si>
  <si>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</si>
  <si>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</si>
  <si>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</si>
  <si>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</si>
  <si>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</si>
  <si>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</si>
  <si>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</si>
  <si>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</si>
  <si>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</si>
  <si>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</si>
  <si>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</si>
  <si>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</si>
  <si>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</si>
  <si>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</si>
  <si>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</si>
  <si>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</si>
  <si>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</si>
  <si>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</si>
  <si>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</si>
  <si>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</si>
  <si>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</si>
  <si>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</si>
  <si>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</si>
  <si>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</si>
  <si>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</si>
  <si>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</si>
  <si>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</si>
  <si>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</si>
  <si>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</si>
  <si>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</si>
  <si>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</si>
  <si>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</si>
  <si>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</si>
  <si>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</si>
  <si>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</si>
  <si>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</si>
  <si>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</si>
  <si>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</si>
  <si>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</si>
  <si>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</si>
  <si>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</si>
  <si>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</si>
  <si>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</si>
  <si>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</si>
  <si>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</si>
  <si>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</si>
  <si>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</si>
  <si>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</si>
  <si>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</si>
  <si>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</si>
  <si>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</si>
  <si>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</si>
  <si>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</si>
  <si>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</si>
  <si>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</si>
  <si>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</si>
  <si>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</si>
  <si>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</si>
  <si>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</si>
  <si>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</si>
  <si>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</si>
  <si>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</si>
  <si>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</si>
  <si>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</si>
  <si>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</si>
  <si>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</si>
  <si>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</si>
  <si>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</si>
  <si>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</si>
  <si>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</si>
  <si>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</si>
  <si>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</si>
  <si>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</si>
  <si>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</si>
  <si>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</si>
  <si>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</si>
  <si>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</si>
  <si>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</si>
  <si>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</si>
  <si>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</si>
  <si>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</si>
  <si>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</si>
  <si>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</si>
  <si>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</si>
  <si>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</si>
  <si>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</si>
  <si>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</si>
  <si>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</si>
  <si>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</si>
  <si>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</si>
  <si>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</si>
  <si>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</si>
  <si>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</si>
  <si>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</si>
  <si>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</si>
  <si>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</si>
  <si>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</si>
  <si>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</si>
  <si>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</si>
  <si>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</si>
  <si>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</si>
  <si>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</si>
  <si>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</si>
  <si>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</si>
  <si>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</si>
  <si>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</si>
  <si>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</si>
  <si>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</si>
  <si>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</si>
  <si>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</si>
  <si>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</si>
  <si>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</si>
  <si>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</si>
  <si>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</si>
  <si>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</si>
  <si>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</si>
  <si>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</si>
  <si>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</si>
  <si>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</si>
  <si>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</si>
  <si>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</si>
  <si>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</si>
  <si>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</si>
  <si>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</si>
  <si>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</si>
  <si>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</si>
  <si>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</si>
  <si>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</si>
  <si>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</si>
  <si>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</si>
  <si>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</si>
  <si>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</si>
  <si>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</si>
  <si>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</si>
  <si>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</si>
  <si>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</si>
  <si>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</si>
  <si>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</si>
  <si>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</si>
  <si>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</si>
  <si>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</si>
  <si>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</si>
  <si>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</si>
  <si>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</si>
  <si>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</si>
  <si>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</si>
  <si>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</si>
  <si>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</si>
  <si>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</si>
  <si>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</si>
  <si>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</si>
  <si>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</si>
  <si>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</si>
  <si>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</si>
  <si>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</si>
  <si>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</si>
  <si>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</si>
  <si>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</si>
  <si>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</si>
  <si>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</si>
  <si>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</si>
  <si>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</si>
  <si>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</si>
  <si>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</si>
  <si>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</si>
  <si>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</si>
  <si>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</si>
  <si>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</si>
  <si>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</si>
  <si>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</si>
  <si>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</si>
  <si>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</si>
  <si>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</si>
  <si>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</si>
  <si>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</si>
  <si>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</si>
  <si>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</si>
  <si>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</si>
  <si>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</si>
  <si>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</si>
  <si>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</si>
  <si>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</si>
  <si>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</si>
  <si>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</si>
  <si>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</si>
  <si>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</si>
  <si>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</si>
  <si>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</si>
  <si>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</si>
  <si>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</si>
  <si>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</si>
  <si>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</si>
  <si>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</si>
  <si>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</si>
  <si>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</si>
  <si>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</si>
  <si>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</si>
  <si>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</si>
  <si>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</si>
  <si>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</si>
  <si>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</si>
  <si>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</si>
  <si>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</si>
  <si>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</si>
  <si>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</si>
  <si>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</si>
  <si>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</si>
  <si>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</si>
  <si>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</si>
  <si>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</si>
  <si>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</si>
  <si>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</si>
  <si>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</si>
  <si>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</si>
  <si>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</si>
  <si>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</si>
  <si>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</si>
  <si>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</si>
  <si>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</si>
  <si>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</si>
  <si>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</si>
  <si>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</si>
  <si>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</si>
  <si>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</si>
  <si>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</si>
  <si>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</si>
  <si>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</si>
  <si>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</si>
  <si>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</si>
  <si>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</si>
  <si>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</si>
  <si>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</si>
  <si>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</si>
  <si>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</si>
  <si>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</si>
  <si>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</si>
  <si>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</si>
  <si>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</si>
  <si>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</si>
  <si>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</si>
  <si>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</si>
  <si>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</si>
  <si>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</si>
  <si>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</si>
  <si>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</si>
  <si>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</si>
  <si>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</si>
  <si>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</si>
  <si>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</si>
  <si>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</si>
  <si>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</si>
  <si>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</si>
  <si>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</si>
  <si>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</si>
  <si>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</si>
  <si>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</si>
  <si>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</si>
  <si>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</si>
  <si>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</si>
  <si>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</si>
  <si>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</si>
  <si>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</si>
  <si>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</si>
  <si>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</si>
  <si>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</si>
  <si>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</si>
  <si>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</si>
  <si>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</si>
  <si>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</si>
  <si>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</si>
  <si>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</si>
  <si>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</si>
  <si>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</si>
  <si>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</si>
  <si>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</si>
  <si>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</si>
  <si>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</si>
  <si>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</si>
  <si>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</si>
  <si>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</si>
  <si>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</si>
  <si>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</si>
  <si>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</si>
  <si>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</si>
  <si>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</si>
  <si>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</si>
  <si>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</si>
  <si>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</si>
  <si>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</si>
  <si>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</si>
  <si>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</si>
  <si>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</si>
  <si>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</si>
  <si>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</si>
  <si>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</si>
  <si>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</si>
  <si>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</si>
  <si>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</si>
  <si>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</si>
  <si>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</si>
  <si>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</si>
  <si>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</si>
  <si>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</si>
  <si>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</si>
  <si>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</si>
  <si>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</si>
  <si>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</si>
  <si>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</si>
  <si>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</si>
  <si>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</si>
  <si>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</si>
  <si>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</si>
  <si>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</si>
  <si>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</si>
  <si>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</si>
  <si>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</si>
  <si>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</si>
  <si>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</si>
  <si>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</si>
  <si>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</si>
  <si>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</si>
  <si>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</si>
  <si>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</si>
  <si>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</si>
  <si>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</si>
  <si>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</si>
  <si>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</si>
  <si>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</si>
  <si>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</si>
  <si>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</si>
  <si>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</si>
  <si>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</si>
  <si>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</si>
  <si>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</si>
  <si>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</si>
  <si>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</si>
  <si>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</si>
  <si>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</si>
  <si>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</si>
  <si>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</si>
  <si>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</si>
  <si>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</si>
  <si>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</si>
  <si>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</si>
  <si>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</si>
  <si>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</si>
  <si>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</si>
  <si>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</si>
  <si>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</si>
  <si>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</si>
  <si>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</si>
  <si>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</si>
  <si>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</si>
  <si>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</si>
  <si>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</si>
  <si>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</si>
  <si>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</si>
  <si>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</si>
  <si>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</si>
  <si>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</si>
  <si>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</si>
  <si>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</si>
  <si>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</si>
  <si>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</si>
  <si>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</si>
  <si>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</si>
  <si>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</si>
  <si>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</si>
  <si>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</si>
  <si>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</si>
  <si>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</si>
  <si>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</si>
  <si>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</si>
  <si>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</si>
  <si>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</si>
  <si>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</si>
  <si>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</si>
  <si>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</si>
  <si>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</si>
  <si>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</si>
  <si>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</si>
  <si>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</si>
  <si>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</si>
  <si>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</si>
  <si>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</si>
  <si>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</si>
  <si>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</si>
  <si>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</si>
  <si>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</si>
  <si>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</si>
  <si>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</si>
  <si>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</si>
  <si>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</si>
  <si>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</si>
  <si>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</si>
  <si>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</si>
  <si>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</si>
  <si>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</si>
  <si>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</si>
  <si>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</si>
  <si>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</si>
  <si>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</si>
  <si>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</si>
  <si>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</si>
  <si>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</si>
  <si>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</si>
  <si>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</si>
  <si>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</si>
  <si>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</si>
  <si>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</si>
  <si>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</si>
  <si>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</si>
  <si>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</si>
  <si>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</si>
  <si>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</si>
  <si>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</si>
  <si>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</si>
  <si>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</si>
  <si>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</si>
  <si>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</si>
  <si>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</si>
  <si>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</si>
  <si>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</si>
  <si>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</si>
  <si>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</si>
  <si>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</si>
  <si>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</si>
  <si>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</si>
  <si>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</si>
  <si>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</si>
  <si>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</si>
  <si>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</si>
  <si>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</si>
  <si>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</si>
  <si>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</si>
  <si>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</si>
  <si>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</si>
  <si>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</si>
  <si>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</si>
  <si>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</si>
  <si>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</si>
  <si>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</si>
  <si>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</si>
  <si>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</si>
  <si>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</si>
  <si>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</si>
  <si>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</si>
  <si>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</si>
  <si>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</si>
  <si>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</si>
  <si>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</si>
  <si>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</si>
  <si>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</si>
  <si>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</si>
  <si>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</si>
  <si>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</si>
  <si>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</si>
  <si>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</si>
  <si>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</si>
  <si>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</si>
  <si>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</si>
  <si>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</si>
  <si>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</si>
  <si>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</si>
  <si>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</si>
  <si>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</si>
  <si>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</si>
  <si>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</si>
  <si>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</si>
  <si>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</si>
  <si>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</si>
  <si>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</si>
  <si>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</si>
  <si>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</si>
  <si>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</si>
  <si>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</si>
  <si>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</si>
  <si>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</si>
  <si>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</si>
  <si>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</si>
  <si>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</si>
  <si>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</si>
  <si>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</si>
  <si>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</si>
  <si>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</si>
  <si>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</si>
  <si>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</si>
  <si>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</si>
  <si>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</si>
  <si>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</si>
  <si>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</si>
  <si>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</si>
  <si>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</si>
  <si>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</si>
  <si>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</si>
  <si>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</si>
  <si>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</si>
  <si>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</si>
  <si>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</si>
  <si>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</si>
  <si>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</si>
  <si>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</si>
  <si>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</si>
  <si>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</si>
  <si>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</si>
  <si>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</si>
  <si>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</si>
  <si>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</si>
  <si>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</si>
  <si>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</si>
  <si>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</si>
  <si>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</si>
  <si>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</si>
  <si>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</si>
  <si>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</si>
  <si>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</si>
  <si>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</si>
  <si>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</si>
  <si>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</si>
  <si>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</si>
  <si>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</si>
  <si>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</si>
  <si>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</si>
  <si>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</si>
  <si>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</si>
  <si>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</si>
  <si>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</si>
  <si>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</si>
  <si>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</si>
  <si>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</si>
  <si>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</si>
  <si>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</si>
  <si>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</si>
  <si>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</si>
  <si>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</si>
  <si>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</si>
  <si>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</si>
  <si>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</si>
  <si>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</si>
  <si>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</si>
  <si>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</si>
  <si>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</si>
  <si>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</si>
  <si>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</si>
  <si>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</si>
  <si>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</si>
  <si>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</si>
  <si>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</si>
  <si>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</si>
  <si>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</si>
  <si>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</si>
  <si>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</si>
  <si>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</si>
  <si>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</si>
  <si>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</si>
  <si>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</si>
  <si>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</si>
  <si>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</si>
  <si>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</si>
  <si>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</si>
  <si>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</si>
  <si>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</si>
  <si>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</si>
  <si>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</si>
  <si>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</si>
  <si>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</si>
  <si>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</si>
  <si>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</si>
  <si>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</si>
  <si>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</si>
  <si>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</si>
  <si>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</si>
  <si>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</si>
  <si>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</si>
  <si>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</si>
  <si>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</si>
  <si>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</si>
  <si>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</si>
  <si>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</si>
  <si>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</si>
  <si>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</si>
  <si>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</si>
  <si>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</si>
  <si>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</si>
  <si>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</si>
  <si>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</si>
  <si>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</si>
  <si>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</si>
  <si>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</si>
  <si>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</si>
  <si>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</si>
  <si>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</si>
  <si>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</si>
  <si>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</si>
  <si>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</si>
  <si>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</si>
  <si>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</si>
  <si>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</si>
  <si>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</si>
  <si>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</si>
  <si>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</si>
  <si>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</si>
  <si>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</si>
  <si>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</si>
  <si>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</si>
  <si>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</si>
  <si>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</si>
  <si>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</si>
  <si>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</si>
  <si>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</si>
  <si>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</si>
  <si>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</si>
  <si>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</si>
  <si>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</si>
  <si>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</si>
  <si>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</si>
  <si>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</si>
  <si>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</si>
  <si>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</si>
  <si>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</si>
  <si>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</si>
  <si>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</si>
  <si>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</si>
  <si>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</si>
  <si>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</si>
  <si>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</si>
  <si>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</si>
  <si>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</si>
  <si>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</si>
  <si>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</si>
  <si>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</si>
  <si>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</si>
  <si>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</si>
  <si>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</si>
  <si>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</si>
  <si>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</si>
  <si>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</si>
  <si>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</si>
  <si>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</si>
  <si>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</si>
  <si>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</si>
  <si>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</si>
  <si>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</si>
  <si>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</si>
  <si>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</si>
  <si>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</si>
  <si>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</si>
  <si>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</si>
  <si>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</si>
  <si>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</si>
  <si>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</si>
  <si>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</si>
  <si>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</si>
  <si>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</si>
  <si>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</si>
  <si>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</si>
  <si>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</si>
  <si>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</si>
  <si>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</si>
  <si>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</si>
  <si>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</si>
  <si>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</si>
  <si>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</si>
  <si>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</si>
  <si>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</si>
  <si>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</si>
  <si>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</si>
  <si>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</si>
  <si>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</si>
  <si>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</si>
  <si>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</si>
  <si>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</si>
  <si>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</si>
  <si>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</si>
  <si>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</si>
  <si>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</si>
  <si>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</si>
  <si>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</si>
  <si>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</si>
  <si>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</si>
  <si>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</si>
  <si>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</si>
  <si>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</si>
  <si>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</si>
  <si>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</si>
  <si>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</si>
  <si>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</si>
  <si>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</si>
  <si>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</si>
  <si>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</si>
  <si>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</si>
  <si>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</si>
  <si>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</si>
  <si>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</si>
  <si>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</si>
  <si>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</si>
  <si>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</si>
  <si>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</si>
  <si>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</si>
  <si>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</si>
  <si>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</si>
  <si>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</si>
  <si>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</si>
  <si>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</si>
  <si>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</si>
  <si>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</si>
  <si>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</si>
  <si>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</si>
  <si>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</si>
  <si>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</si>
  <si>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</si>
  <si>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</si>
  <si>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</si>
  <si>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</si>
  <si>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</si>
  <si>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</si>
  <si>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</si>
  <si>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</si>
  <si>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</si>
  <si>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</si>
  <si>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</si>
  <si>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</si>
  <si>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</si>
  <si>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</si>
  <si>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</si>
  <si>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</si>
  <si>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</si>
  <si>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</si>
  <si>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</si>
  <si>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</si>
  <si>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</si>
  <si>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</si>
  <si>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</si>
  <si>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</si>
  <si>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</si>
  <si>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</si>
  <si>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</si>
  <si>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</si>
  <si>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</si>
  <si>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</si>
  <si>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</si>
  <si>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</si>
  <si>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</si>
  <si>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</si>
  <si>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</si>
  <si>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</si>
  <si>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</si>
  <si>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</si>
  <si>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</si>
  <si>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</si>
  <si>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</si>
  <si>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</si>
  <si>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</si>
  <si>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</si>
  <si>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</si>
  <si>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</si>
  <si>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</si>
  <si>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</si>
  <si>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</si>
  <si>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</si>
  <si>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</si>
  <si>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</si>
  <si>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</si>
  <si>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</si>
  <si>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</si>
  <si>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</si>
  <si>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</si>
  <si>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</si>
  <si>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</si>
  <si>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</si>
  <si>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</si>
  <si>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</si>
  <si>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</si>
  <si>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</si>
  <si>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</si>
  <si>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</si>
  <si>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</si>
  <si>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</si>
  <si>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</si>
  <si>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</si>
  <si>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</si>
  <si>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</si>
  <si>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</si>
  <si>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</si>
  <si>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</si>
  <si>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</si>
  <si>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</si>
  <si>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</si>
  <si>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</si>
  <si>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</si>
  <si>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</si>
  <si>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</si>
  <si>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</si>
  <si>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</si>
  <si>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</si>
  <si>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</si>
  <si>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</si>
  <si>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</si>
  <si>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</si>
  <si>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</si>
  <si>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</si>
  <si>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</si>
  <si>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</si>
  <si>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</si>
  <si>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</si>
  <si>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</si>
  <si>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</si>
  <si>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</si>
  <si>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</si>
  <si>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</si>
  <si>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</si>
  <si>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</si>
  <si>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</si>
  <si>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</si>
  <si>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</si>
  <si>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</si>
  <si>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</si>
  <si>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</si>
  <si>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</si>
  <si>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</si>
  <si>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</si>
  <si>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</si>
  <si>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</si>
  <si>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</si>
  <si>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</si>
  <si>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</si>
  <si>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</si>
  <si>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</si>
  <si>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</si>
  <si>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</si>
  <si>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</si>
  <si>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</si>
  <si>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</si>
  <si>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</si>
  <si>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</si>
  <si>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</si>
  <si>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</si>
  <si>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</si>
  <si>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</si>
  <si>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</si>
  <si>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</si>
  <si>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</si>
  <si>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</si>
  <si>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</si>
  <si>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</si>
  <si>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</si>
  <si>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</si>
  <si>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</si>
  <si>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</si>
  <si>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</si>
  <si>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</si>
  <si>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</si>
  <si>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</si>
  <si>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</si>
  <si>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</si>
  <si>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</si>
  <si>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</si>
  <si>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</si>
  <si>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</si>
  <si>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</si>
  <si>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</si>
  <si>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</si>
  <si>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</si>
  <si>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</si>
  <si>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</si>
  <si>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</si>
  <si>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</si>
  <si>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</si>
  <si>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</si>
  <si>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</si>
  <si>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</si>
  <si>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</si>
  <si>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</si>
  <si>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</si>
  <si>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</si>
  <si>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</si>
  <si>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</si>
  <si>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</si>
  <si>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</si>
  <si>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</si>
  <si>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</si>
  <si>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</si>
  <si>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</si>
  <si>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</si>
  <si>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</si>
  <si>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</si>
  <si>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</si>
  <si>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</si>
  <si>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</si>
  <si>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</si>
  <si>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</si>
  <si>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</si>
  <si>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</si>
  <si>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</si>
  <si>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</si>
  <si>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</si>
  <si>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</si>
  <si>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</si>
  <si>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</si>
  <si>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</si>
  <si>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</si>
  <si>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</si>
  <si>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</si>
  <si>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</si>
  <si>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</si>
  <si>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</si>
  <si>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</si>
  <si>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</si>
  <si>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</si>
  <si>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</si>
  <si>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</si>
  <si>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</si>
  <si>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</si>
  <si>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</si>
  <si>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</si>
  <si>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</si>
  <si>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</si>
  <si>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</si>
  <si>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</si>
  <si>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</si>
  <si>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</si>
  <si>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</si>
  <si>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</si>
  <si>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</si>
  <si>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</si>
  <si>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</si>
  <si>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</si>
  <si>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</si>
  <si>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</si>
  <si>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</si>
  <si>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</si>
  <si>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</si>
  <si>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</si>
  <si>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</si>
  <si>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</si>
  <si>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</si>
  <si>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</si>
  <si>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</si>
  <si>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</si>
  <si>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</si>
  <si>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</si>
  <si>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</si>
  <si>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</si>
  <si>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</si>
  <si>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</si>
  <si>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</si>
  <si>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</si>
  <si>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</si>
  <si>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</si>
  <si>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</si>
  <si>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</si>
  <si>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</si>
  <si>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</si>
  <si>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</si>
  <si>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</si>
  <si>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</si>
  <si>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</si>
  <si>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</si>
  <si>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</si>
  <si>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</si>
  <si>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</si>
  <si>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</si>
  <si>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</si>
  <si>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</si>
  <si>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</si>
  <si>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</si>
  <si>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</si>
  <si>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</si>
  <si>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</si>
  <si>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</si>
  <si>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</si>
  <si>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</si>
  <si>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</si>
  <si>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</si>
  <si>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</si>
  <si>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</si>
  <si>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</si>
  <si>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</si>
  <si>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</si>
  <si>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</si>
  <si>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</si>
  <si>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</si>
  <si>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</si>
  <si>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</si>
  <si>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</si>
  <si>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</si>
  <si>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</si>
  <si>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</si>
  <si>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</si>
  <si>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</si>
  <si>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</si>
  <si>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</si>
  <si>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</si>
  <si>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</si>
  <si>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</si>
  <si>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</si>
  <si>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</si>
  <si>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</si>
  <si>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</si>
  <si>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</si>
  <si>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</si>
  <si>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</si>
  <si>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</si>
  <si>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</si>
  <si>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</si>
  <si>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</si>
  <si>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</si>
  <si>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</si>
  <si>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</si>
  <si>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</si>
  <si>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</si>
  <si>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</si>
  <si>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</si>
  <si>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</si>
  <si>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</si>
  <si>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</si>
  <si>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</si>
  <si>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</si>
  <si>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</si>
  <si>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</si>
  <si>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</si>
  <si>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</si>
  <si>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</si>
  <si>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</si>
  <si>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</si>
  <si>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</si>
  <si>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</si>
  <si>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</si>
  <si>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</si>
  <si>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</si>
  <si>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</si>
  <si>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</si>
  <si>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</si>
  <si>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</si>
  <si>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</si>
  <si>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</si>
  <si>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</si>
  <si>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</si>
  <si>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</si>
  <si>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</si>
  <si>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</si>
  <si>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</si>
  <si>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</si>
  <si>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</si>
  <si>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</si>
  <si>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</si>
  <si>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</si>
  <si>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</si>
  <si>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</si>
  <si>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</si>
  <si>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</si>
  <si>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</si>
  <si>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</si>
  <si>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</si>
  <si>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</si>
  <si>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</si>
  <si>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</si>
  <si>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</si>
  <si>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</si>
  <si>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</si>
  <si>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</si>
  <si>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</si>
  <si>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</si>
  <si>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</si>
  <si>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</si>
  <si>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</si>
  <si>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</si>
  <si>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</si>
  <si>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</si>
  <si>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</si>
  <si>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</si>
  <si>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</si>
  <si>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</si>
  <si>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</si>
  <si>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</si>
  <si>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</si>
  <si>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</si>
  <si>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</si>
  <si>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</si>
  <si>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</si>
  <si>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</si>
  <si>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</si>
  <si>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</si>
  <si>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</si>
  <si>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</si>
  <si>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</si>
  <si>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</si>
  <si>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</si>
  <si>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</si>
  <si>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</si>
  <si>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</si>
  <si>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</si>
  <si>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</si>
  <si>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</si>
  <si>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</si>
  <si>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</si>
  <si>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</si>
  <si>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</si>
  <si>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</si>
  <si>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</si>
  <si>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</si>
  <si>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</si>
  <si>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</si>
  <si>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</si>
  <si>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</si>
  <si>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</si>
  <si>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</si>
  <si>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</si>
  <si>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</si>
  <si>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</si>
  <si>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</si>
  <si>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</si>
  <si>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</si>
  <si>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</si>
  <si>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</si>
  <si>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</si>
  <si>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</si>
  <si>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</si>
  <si>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</si>
  <si>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</si>
  <si>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</si>
  <si>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</si>
  <si>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</si>
  <si>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</si>
  <si>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</si>
  <si>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</si>
  <si>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</si>
  <si>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</si>
  <si>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</si>
  <si>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</si>
  <si>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</si>
  <si>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</si>
  <si>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</si>
  <si>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</si>
  <si>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</si>
  <si>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</si>
  <si>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</si>
  <si>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</si>
  <si>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</si>
  <si>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</si>
  <si>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</si>
  <si>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</si>
  <si>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</si>
  <si>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</si>
  <si>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</si>
  <si>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</si>
  <si>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</si>
  <si>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</si>
  <si>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</si>
  <si>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</si>
  <si>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</si>
  <si>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</si>
  <si>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</si>
  <si>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</si>
  <si>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</si>
  <si>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</si>
  <si>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</si>
  <si>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</si>
  <si>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</si>
  <si>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</si>
  <si>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</si>
  <si>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</si>
  <si>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</si>
  <si>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</si>
  <si>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</si>
  <si>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</si>
  <si>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</si>
  <si>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</si>
  <si>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</si>
  <si>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</si>
  <si>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</si>
  <si>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</si>
  <si>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</si>
  <si>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</si>
  <si>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</si>
  <si>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</si>
  <si>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</si>
  <si>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</si>
  <si>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</si>
  <si>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</si>
  <si>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</si>
  <si>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</si>
  <si>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</si>
  <si>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</si>
  <si>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</si>
  <si>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</si>
  <si>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</si>
  <si>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</si>
  <si>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</si>
  <si>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</si>
  <si>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</si>
  <si>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</si>
  <si>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</si>
  <si>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</si>
  <si>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</si>
  <si>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</si>
  <si>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</si>
  <si>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</si>
  <si>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</si>
  <si>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</si>
  <si>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</si>
  <si>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</si>
  <si>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</si>
  <si>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</si>
  <si>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</si>
  <si>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</si>
  <si>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</si>
  <si>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</si>
  <si>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</si>
  <si>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</si>
  <si>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</si>
  <si>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</si>
  <si>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</si>
  <si>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</si>
  <si>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</si>
  <si>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</si>
  <si>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</si>
  <si>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</si>
  <si>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</si>
  <si>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</si>
  <si>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</si>
  <si>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</si>
  <si>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</si>
  <si>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</si>
  <si>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</si>
  <si>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</si>
  <si>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</si>
  <si>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</si>
  <si>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</si>
  <si>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</si>
  <si>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</si>
  <si>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</si>
  <si>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</si>
  <si>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</si>
  <si>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</si>
  <si>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</si>
  <si>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</si>
  <si>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</si>
  <si>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</si>
  <si>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</si>
  <si>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</si>
  <si>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</si>
  <si>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</si>
  <si>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</si>
  <si>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</si>
  <si>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</si>
  <si>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</si>
  <si>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</si>
  <si>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</si>
  <si>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</si>
  <si>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</si>
  <si>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</si>
  <si>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</si>
  <si>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</si>
  <si>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</si>
  <si>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</si>
  <si>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</si>
  <si>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</si>
  <si>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</si>
  <si>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</si>
  <si>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</si>
  <si>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</si>
  <si>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</si>
  <si>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</si>
  <si>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</si>
  <si>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</si>
  <si>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</si>
  <si>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</si>
  <si>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</si>
  <si>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</si>
  <si>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</si>
  <si>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</si>
  <si>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</si>
  <si>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</si>
  <si>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</si>
  <si>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</si>
  <si>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</si>
  <si>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</si>
  <si>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</si>
  <si>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</si>
  <si>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</si>
  <si>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</si>
  <si>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</si>
  <si>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</si>
  <si>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</si>
  <si>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</si>
  <si>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</si>
  <si>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</si>
  <si>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</si>
  <si>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</si>
  <si>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</si>
  <si>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</si>
  <si>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</si>
  <si>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</si>
  <si>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</si>
  <si>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</si>
  <si>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</si>
  <si>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</si>
  <si>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</si>
  <si>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</si>
  <si>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</si>
  <si>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</si>
  <si>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</si>
  <si>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</si>
  <si>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</si>
  <si>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</si>
  <si>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</si>
  <si>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</si>
  <si>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</si>
  <si>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</si>
  <si>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</si>
  <si>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</si>
  <si>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</si>
  <si>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</si>
  <si>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</si>
  <si>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</si>
  <si>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</si>
  <si>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</si>
  <si>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</si>
  <si>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</si>
  <si>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</si>
  <si>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</si>
  <si>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</si>
  <si>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</si>
  <si>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</si>
  <si>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</si>
  <si>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</si>
  <si>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</si>
  <si>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</si>
  <si>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</si>
  <si>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</si>
  <si>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</si>
  <si>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</si>
  <si>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</si>
  <si>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</si>
  <si>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</si>
  <si>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</si>
  <si>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</si>
  <si>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</si>
  <si>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</si>
  <si>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</si>
  <si>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</si>
  <si>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</si>
  <si>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</si>
  <si>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</si>
  <si>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</si>
  <si>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</si>
  <si>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</si>
  <si>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</si>
  <si>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</si>
  <si>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</si>
  <si>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</si>
  <si>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</si>
  <si>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</si>
  <si>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</si>
  <si>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</si>
  <si>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</si>
  <si>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</si>
  <si>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</si>
  <si>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</si>
  <si>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</si>
  <si>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</si>
  <si>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</si>
  <si>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</si>
  <si>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</si>
  <si>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</si>
  <si>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</si>
  <si>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</si>
  <si>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</si>
  <si>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</si>
  <si>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</si>
  <si>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</si>
  <si>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</si>
  <si>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</si>
  <si>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</si>
  <si>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</si>
  <si>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</si>
  <si>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</si>
  <si>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</si>
  <si>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</si>
  <si>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</si>
  <si>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</si>
  <si>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</si>
  <si>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</si>
  <si>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</si>
  <si>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</si>
  <si>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</si>
  <si>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</si>
  <si>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</si>
  <si>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</si>
  <si>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</si>
  <si>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</si>
  <si>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</si>
  <si>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</si>
  <si>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</si>
  <si>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</si>
  <si>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</si>
  <si>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</si>
  <si>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</si>
  <si>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</si>
  <si>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</si>
  <si>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</si>
  <si>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</si>
  <si>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</si>
  <si>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</si>
  <si>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</si>
  <si>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</si>
  <si>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</si>
  <si>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</si>
  <si>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</si>
  <si>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</si>
  <si>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</si>
  <si>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</si>
  <si>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</si>
  <si>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</si>
  <si>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</si>
  <si>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</si>
  <si>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</si>
  <si>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</si>
  <si>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</si>
  <si>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</si>
  <si>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</si>
  <si>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</si>
  <si>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</si>
  <si>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</si>
  <si>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</si>
  <si>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</si>
  <si>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</si>
  <si>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</si>
  <si>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</si>
  <si>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</si>
  <si>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</si>
  <si>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</si>
  <si>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</si>
  <si>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</si>
  <si>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</si>
  <si>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</si>
  <si>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</si>
  <si>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</si>
  <si>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</si>
  <si>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</si>
  <si>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</si>
  <si>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</si>
  <si>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</si>
  <si>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</si>
  <si>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</si>
  <si>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</si>
  <si>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</si>
  <si>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</si>
  <si>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</si>
  <si>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</si>
  <si>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</si>
  <si>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</si>
  <si>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</si>
  <si>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</si>
  <si>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</si>
  <si>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</si>
  <si>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</si>
  <si>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</si>
  <si>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</si>
  <si>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</si>
  <si>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</si>
  <si>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</si>
  <si>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</si>
  <si>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</si>
  <si>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</si>
  <si>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</si>
  <si>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</si>
  <si>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</si>
  <si>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</si>
  <si>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</si>
  <si>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</si>
  <si>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</si>
  <si>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</si>
  <si>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</si>
  <si>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</si>
  <si>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</si>
  <si>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</si>
  <si>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</si>
  <si>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</si>
  <si>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</si>
  <si>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</si>
  <si>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</si>
  <si>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</si>
  <si>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</si>
  <si>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</si>
  <si>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</si>
  <si>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</si>
  <si>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</si>
  <si>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</si>
  <si>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</si>
  <si>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</si>
  <si>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</si>
  <si>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</si>
  <si>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</si>
  <si>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</si>
  <si>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</si>
  <si>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</si>
  <si>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</si>
  <si>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</si>
  <si>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</si>
  <si>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</si>
  <si>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</si>
  <si>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</si>
  <si>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</si>
  <si>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</si>
  <si>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</si>
  <si>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</si>
  <si>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</si>
  <si>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</si>
  <si>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</si>
  <si>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</si>
  <si>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</si>
  <si>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</si>
  <si>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</si>
  <si>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</si>
  <si>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</si>
  <si>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</si>
  <si>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</si>
  <si>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</si>
  <si>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</si>
  <si>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</si>
  <si>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</si>
  <si>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</si>
  <si>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</si>
  <si>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</si>
  <si>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</si>
  <si>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</si>
  <si>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</si>
  <si>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</si>
  <si>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</si>
  <si>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</si>
  <si>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</si>
  <si>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</si>
  <si>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</si>
  <si>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</si>
  <si>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</si>
  <si>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</si>
  <si>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</si>
  <si>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</si>
  <si>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</si>
  <si>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</si>
  <si>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</si>
  <si>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</si>
  <si>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</si>
  <si>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</si>
  <si>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</si>
  <si>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</si>
  <si>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</si>
  <si>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</si>
  <si>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</si>
  <si>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</si>
  <si>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</si>
  <si>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</si>
  <si>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</si>
  <si>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</si>
  <si>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</si>
  <si>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</si>
  <si>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</si>
  <si>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</si>
  <si>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</si>
  <si>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</si>
  <si>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</si>
  <si>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</si>
  <si>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</si>
  <si>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</si>
  <si>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</si>
  <si>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</si>
  <si>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</si>
  <si>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</si>
  <si>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</si>
  <si>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</si>
  <si>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</si>
  <si>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</si>
  <si>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</si>
  <si>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</si>
  <si>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</si>
  <si>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</si>
  <si>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</si>
  <si>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</si>
  <si>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</si>
  <si>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</si>
  <si>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</si>
  <si>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</si>
  <si>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</si>
  <si>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</si>
  <si>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</si>
  <si>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</si>
  <si>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</si>
  <si>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</si>
  <si>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</si>
  <si>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</si>
  <si>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</si>
  <si>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</si>
  <si>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</si>
  <si>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</si>
  <si>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</si>
  <si>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</si>
  <si>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</si>
  <si>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</si>
  <si>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</si>
  <si>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</si>
  <si>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</si>
  <si>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</si>
  <si>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</si>
  <si>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</si>
  <si>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</si>
  <si>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</si>
  <si>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</si>
  <si>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</si>
  <si>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</si>
  <si>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</si>
  <si>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</si>
  <si>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</si>
  <si>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</si>
  <si>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</si>
  <si>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</si>
  <si>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</si>
  <si>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</si>
  <si>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</si>
  <si>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</si>
  <si>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</si>
  <si>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</si>
  <si>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</si>
  <si>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</si>
  <si>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</si>
  <si>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</si>
  <si>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</si>
  <si>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</si>
  <si>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</si>
  <si>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</si>
  <si>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</si>
  <si>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</si>
  <si>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</si>
  <si>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</si>
  <si>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</si>
  <si>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</si>
  <si>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</si>
  <si>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</si>
  <si>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</si>
  <si>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</si>
  <si>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</si>
  <si>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</si>
  <si>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</si>
  <si>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</si>
  <si>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</si>
  <si>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</si>
  <si>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</si>
  <si>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</si>
  <si>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</si>
  <si>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</si>
  <si>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</si>
  <si>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</si>
  <si>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</si>
  <si>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</si>
  <si>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</si>
  <si>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</si>
  <si>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</si>
  <si>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</si>
  <si>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</si>
  <si>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</si>
  <si>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</si>
  <si>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</si>
  <si>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</si>
  <si>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</si>
  <si>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</si>
  <si>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</si>
  <si>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</si>
  <si>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</si>
  <si>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</si>
  <si>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</si>
  <si>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</si>
  <si>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</si>
  <si>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</si>
  <si>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</si>
  <si>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</si>
  <si>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</si>
  <si>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</si>
  <si>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</si>
  <si>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</si>
  <si>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</si>
  <si>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</si>
  <si>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</si>
  <si>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</si>
  <si>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</si>
  <si>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</si>
  <si>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</si>
  <si>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</si>
  <si>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</si>
  <si>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</si>
  <si>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</si>
  <si>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</si>
  <si>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</si>
  <si>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</si>
  <si>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</si>
  <si>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</si>
  <si>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</si>
  <si>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</si>
  <si>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</si>
  <si>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</si>
  <si>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</si>
  <si>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</si>
  <si>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</si>
  <si>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</si>
  <si>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</si>
  <si>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</si>
  <si>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</si>
  <si>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</si>
  <si>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</si>
  <si>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</si>
  <si>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</si>
  <si>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</si>
  <si>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</si>
  <si>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</si>
  <si>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</si>
  <si>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</si>
  <si>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</si>
  <si>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</si>
  <si>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</si>
  <si>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</si>
  <si>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</si>
  <si>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</si>
  <si>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</si>
  <si>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</si>
  <si>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</si>
  <si>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</si>
  <si>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</si>
  <si>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</si>
  <si>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</si>
  <si>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</si>
  <si>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</si>
  <si>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</si>
  <si>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</si>
  <si>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</si>
  <si>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</si>
  <si>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</si>
  <si>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</si>
  <si>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</si>
  <si>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</si>
  <si>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</si>
  <si>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</si>
  <si>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</si>
  <si>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</si>
  <si>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</si>
  <si>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</si>
  <si>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</si>
  <si>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</si>
  <si>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</si>
  <si>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</si>
  <si>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</si>
  <si>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</si>
  <si>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</si>
  <si>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</si>
  <si>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</si>
  <si>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</si>
  <si>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</si>
  <si>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</si>
  <si>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</si>
  <si>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</si>
  <si>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</si>
  <si>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</si>
  <si>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</si>
  <si>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</si>
  <si>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</si>
  <si>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</si>
  <si>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</si>
  <si>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</si>
  <si>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</si>
  <si>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</si>
  <si>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</si>
  <si>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</si>
  <si>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</si>
  <si>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</si>
  <si>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</si>
  <si>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</si>
  <si>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</si>
  <si>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</si>
  <si>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</si>
  <si>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</si>
  <si>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</si>
  <si>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</si>
  <si>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</si>
  <si>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</si>
  <si>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</si>
  <si>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</si>
  <si>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</si>
  <si>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</si>
  <si>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</si>
  <si>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</si>
  <si>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</si>
  <si>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</si>
  <si>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</si>
  <si>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</si>
  <si>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</si>
  <si>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</si>
  <si>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</si>
  <si>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</si>
  <si>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</si>
  <si>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</si>
  <si>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</si>
  <si>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</si>
  <si>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</si>
  <si>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</si>
  <si>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</si>
  <si>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</si>
  <si>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</si>
  <si>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</si>
  <si>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</si>
  <si>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</si>
  <si>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</si>
  <si>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</si>
  <si>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</si>
  <si>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</si>
  <si>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</si>
  <si>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</si>
  <si>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</si>
  <si>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</si>
  <si>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</si>
  <si>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</si>
  <si>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</si>
  <si>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</si>
  <si>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</si>
  <si>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</si>
  <si>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</si>
  <si>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</si>
  <si>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</si>
  <si>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</si>
  <si>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</si>
  <si>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</si>
  <si>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</si>
  <si>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</si>
  <si>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</si>
  <si>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</si>
  <si>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</si>
  <si>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</si>
  <si>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</si>
  <si>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</si>
  <si>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</si>
  <si>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</si>
  <si>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</si>
  <si>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</si>
  <si>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</si>
  <si>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</si>
  <si>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</si>
  <si>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</si>
  <si>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</si>
  <si>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</si>
  <si>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</si>
  <si>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</si>
  <si>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</si>
  <si>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</si>
  <si>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</si>
  <si>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</si>
  <si>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</si>
  <si>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</si>
  <si>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</si>
  <si>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</si>
  <si>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</si>
  <si>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</si>
  <si>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</si>
  <si>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</si>
  <si>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</si>
  <si>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</si>
  <si>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</si>
  <si>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</si>
  <si>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</si>
  <si>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</si>
  <si>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</si>
  <si>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</si>
  <si>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</si>
  <si>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</si>
  <si>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</si>
  <si>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</si>
  <si>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</si>
  <si>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</si>
  <si>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</si>
  <si>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</si>
  <si>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</si>
  <si>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</si>
  <si>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</si>
  <si>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</si>
  <si>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</si>
  <si>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</si>
  <si>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</si>
  <si>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</si>
  <si>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</si>
  <si>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</si>
  <si>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</si>
  <si>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</si>
  <si>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</si>
  <si>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</si>
  <si>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</si>
  <si>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</si>
  <si>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</si>
  <si>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</si>
  <si>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</si>
  <si>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</si>
  <si>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</si>
  <si>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</si>
  <si>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</si>
  <si>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</si>
  <si>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</si>
  <si>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</si>
  <si>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</si>
  <si>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</si>
  <si>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</si>
  <si>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</si>
  <si>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</si>
  <si>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</si>
  <si>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</si>
  <si>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</si>
  <si>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</si>
  <si>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</si>
  <si>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</si>
  <si>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</si>
  <si>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</si>
  <si>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</si>
  <si>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</si>
  <si>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</si>
  <si>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</si>
  <si>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</si>
  <si>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</si>
  <si>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</si>
  <si>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</si>
  <si>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</si>
  <si>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</si>
  <si>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</si>
  <si>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</si>
  <si>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</si>
  <si>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</si>
  <si>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</si>
  <si>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</si>
  <si>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</si>
  <si>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</si>
  <si>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</si>
  <si>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</si>
  <si>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</si>
  <si>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</si>
  <si>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</si>
  <si>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</si>
  <si>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</si>
  <si>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</si>
  <si>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</si>
  <si>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</si>
  <si>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</si>
  <si>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</si>
  <si>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</si>
  <si>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</si>
  <si>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</si>
  <si>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</si>
  <si>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</si>
  <si>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</si>
  <si>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</si>
  <si>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</si>
  <si>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</si>
  <si>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</si>
  <si>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</si>
  <si>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</si>
  <si>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</si>
  <si>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</si>
  <si>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</si>
  <si>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</si>
  <si>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</si>
  <si>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</si>
  <si>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</si>
  <si>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</si>
  <si>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</si>
  <si>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</si>
  <si>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</si>
  <si>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</si>
  <si>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</si>
  <si>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</si>
  <si>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</si>
  <si>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</si>
  <si>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</si>
  <si>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</si>
  <si>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</si>
  <si>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</si>
  <si>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</si>
  <si>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</si>
  <si>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</si>
  <si>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</si>
  <si>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</si>
  <si>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</si>
  <si>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</si>
  <si>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</si>
  <si>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</si>
  <si>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</si>
  <si>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</si>
  <si>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</si>
  <si>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</si>
  <si>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</si>
  <si>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</si>
  <si>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</si>
  <si>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</si>
  <si>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</si>
  <si>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</si>
  <si>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</si>
  <si>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</si>
  <si>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</si>
  <si>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</si>
  <si>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</si>
  <si>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</si>
  <si>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</si>
  <si>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</si>
  <si>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</si>
  <si>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</si>
  <si>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</si>
  <si>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</si>
  <si>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</si>
  <si>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</si>
  <si>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</si>
  <si>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</si>
  <si>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</si>
  <si>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</si>
  <si>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</si>
  <si>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</si>
  <si>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</si>
  <si>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</si>
  <si>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</si>
  <si>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</si>
  <si>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</si>
  <si>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</si>
  <si>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</si>
  <si>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</si>
  <si>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</si>
  <si>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</si>
  <si>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</si>
  <si>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</si>
  <si>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</si>
  <si>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</si>
  <si>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</si>
  <si>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</si>
  <si>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</si>
  <si>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</si>
  <si>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</si>
  <si>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</si>
  <si>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</si>
  <si>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</si>
  <si>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</si>
  <si>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</si>
  <si>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</si>
  <si>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</si>
  <si>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</si>
  <si>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</si>
  <si>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</si>
  <si>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</si>
  <si>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</si>
  <si>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</si>
  <si>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</si>
  <si>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</si>
  <si>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</si>
  <si>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</si>
  <si>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</si>
  <si>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</si>
  <si>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</si>
  <si>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</si>
  <si>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</si>
  <si>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</si>
  <si>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</si>
  <si>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</si>
  <si>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</si>
  <si>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</si>
  <si>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</si>
  <si>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</si>
  <si>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</si>
  <si>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</si>
  <si>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</si>
  <si>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</si>
  <si>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</si>
  <si>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</si>
  <si>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</si>
  <si>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</si>
  <si>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</si>
  <si>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</si>
  <si>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</si>
  <si>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</si>
  <si>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</si>
  <si>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</si>
  <si>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</si>
  <si>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</si>
  <si>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</si>
  <si>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</si>
  <si>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</si>
  <si>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</si>
  <si>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</si>
  <si>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</si>
  <si>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</si>
  <si>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</si>
  <si>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</si>
  <si>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</si>
  <si>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</si>
  <si>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</si>
  <si>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</si>
  <si>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</si>
  <si>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</si>
  <si>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</si>
  <si>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</si>
  <si>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</si>
  <si>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</si>
  <si>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</si>
  <si>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</si>
  <si>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</si>
  <si>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</si>
  <si>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</si>
  <si>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</si>
  <si>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</si>
  <si>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</si>
  <si>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</si>
  <si>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</si>
  <si>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</si>
  <si>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</si>
  <si>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</si>
  <si>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</si>
  <si>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</si>
  <si>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</si>
  <si>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</si>
  <si>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</si>
  <si>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</si>
  <si>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</si>
  <si>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</si>
  <si>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</si>
  <si>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</si>
  <si>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</si>
  <si>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</si>
  <si>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</si>
  <si>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</si>
  <si>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</si>
  <si>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</si>
  <si>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</si>
  <si>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</si>
  <si>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</si>
  <si>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</si>
  <si>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</si>
  <si>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</si>
  <si>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</si>
  <si>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</si>
  <si>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</si>
  <si>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</si>
  <si>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</si>
  <si>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</si>
  <si>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</si>
  <si>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</si>
  <si>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</si>
  <si>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</si>
  <si>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</si>
  <si>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</si>
  <si>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</si>
  <si>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</si>
  <si>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</si>
  <si>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</si>
  <si>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</si>
  <si>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</si>
  <si>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</si>
  <si>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</si>
  <si>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</si>
  <si>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</si>
  <si>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</si>
  <si>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</si>
  <si>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</si>
  <si>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</si>
  <si>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</si>
  <si>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</si>
  <si>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</si>
  <si>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</si>
  <si>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</si>
  <si>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</si>
  <si>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</si>
  <si>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</si>
  <si>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</si>
  <si>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</si>
  <si>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</si>
  <si>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</si>
  <si>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</si>
  <si>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</si>
  <si>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</si>
  <si>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</si>
  <si>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</si>
  <si>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</si>
  <si>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</si>
  <si>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</si>
  <si>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</si>
  <si>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</si>
  <si>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</si>
  <si>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</si>
  <si>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</si>
  <si>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</si>
  <si>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</si>
  <si>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</si>
  <si>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</si>
  <si>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</si>
  <si>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</si>
  <si>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</si>
  <si>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</si>
  <si>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</si>
  <si>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</si>
  <si>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</si>
  <si>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</si>
  <si>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</si>
  <si>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</si>
  <si>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</si>
  <si>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</si>
  <si>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</si>
  <si>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</si>
  <si>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</si>
  <si>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</si>
  <si>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</si>
  <si>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</si>
  <si>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</si>
  <si>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</si>
  <si>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</si>
  <si>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</si>
  <si>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</si>
  <si>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</si>
  <si>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</si>
  <si>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</si>
  <si>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</si>
  <si>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</si>
  <si>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</si>
  <si>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</si>
  <si>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</si>
  <si>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</si>
  <si>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</si>
  <si>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</si>
  <si>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</si>
  <si>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</si>
  <si>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</si>
  <si>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</si>
  <si>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</si>
  <si>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</si>
  <si>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</si>
  <si>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</si>
  <si>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</si>
  <si>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</si>
  <si>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</si>
  <si>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</si>
  <si>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</si>
  <si>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</si>
  <si>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</si>
  <si>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</si>
  <si>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</si>
  <si>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</si>
  <si>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</si>
  <si>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</si>
  <si>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</si>
  <si>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</si>
  <si>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</si>
  <si>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</si>
  <si>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</si>
  <si>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</si>
  <si>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</si>
  <si>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</si>
  <si>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</si>
  <si>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</si>
  <si>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</si>
  <si>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</si>
  <si>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</si>
  <si>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</si>
  <si>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</si>
  <si>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</si>
  <si>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</si>
  <si>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</si>
  <si>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</si>
  <si>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</si>
  <si>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</si>
  <si>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</si>
  <si>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</si>
  <si>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</si>
  <si>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</si>
  <si>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</si>
  <si>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</si>
  <si>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</si>
  <si>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</si>
  <si>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</si>
  <si>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</si>
  <si>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</si>
  <si>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</si>
  <si>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</si>
  <si>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</si>
  <si>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</si>
  <si>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</si>
  <si>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</si>
  <si>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</si>
  <si>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</si>
  <si>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</si>
  <si>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</si>
  <si>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</si>
  <si>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</si>
  <si>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</si>
  <si>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</si>
  <si>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</si>
  <si>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</si>
  <si>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</si>
  <si>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</si>
  <si>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</si>
  <si>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</si>
  <si>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</si>
  <si>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</si>
  <si>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</si>
  <si>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</si>
  <si>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</si>
  <si>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</si>
  <si>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</si>
  <si>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</si>
  <si>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</si>
  <si>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</si>
  <si>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</si>
  <si>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</si>
  <si>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</si>
  <si>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</si>
  <si>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</si>
  <si>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</si>
  <si>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</si>
  <si>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</si>
  <si>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</si>
  <si>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</si>
  <si>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</si>
  <si>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</si>
  <si>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</si>
  <si>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</si>
  <si>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</si>
  <si>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</si>
  <si>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</si>
  <si>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</si>
  <si>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</si>
  <si>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</si>
  <si>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</si>
  <si>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</si>
  <si>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</si>
  <si>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</si>
  <si>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</si>
  <si>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</si>
  <si>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</si>
  <si>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</si>
  <si>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</si>
  <si>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</si>
  <si>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</si>
  <si>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</si>
  <si>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</si>
  <si>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</si>
  <si>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</si>
  <si>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</si>
  <si>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</si>
  <si>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</si>
  <si>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</si>
  <si>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</si>
  <si>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</si>
  <si>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</si>
  <si>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</si>
  <si>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</si>
  <si>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</si>
  <si>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</si>
  <si>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</si>
  <si>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</si>
  <si>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</si>
  <si>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</si>
  <si>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</si>
  <si>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</si>
  <si>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</si>
  <si>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</si>
  <si>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</si>
  <si>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</si>
  <si>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</si>
  <si>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</si>
  <si>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</si>
  <si>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</si>
  <si>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</si>
  <si>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</si>
  <si>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</si>
  <si>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</si>
  <si>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</si>
  <si>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</si>
  <si>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</si>
  <si>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</si>
  <si>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</si>
  <si>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</si>
  <si>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</si>
  <si>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</si>
  <si>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</si>
  <si>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</si>
  <si>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</si>
  <si>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</si>
  <si>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</si>
  <si>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</si>
  <si>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</si>
  <si>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</si>
  <si>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</si>
  <si>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</si>
  <si>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</si>
  <si>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</si>
  <si>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</si>
  <si>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</si>
  <si>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</si>
  <si>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</si>
  <si>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</si>
  <si>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</si>
  <si>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</si>
  <si>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</si>
  <si>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</si>
  <si>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</si>
  <si>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</si>
  <si>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</si>
  <si>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</si>
  <si>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</si>
  <si>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</si>
  <si>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</si>
  <si>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</si>
  <si>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</si>
  <si>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</si>
  <si>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</si>
  <si>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</si>
  <si>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</si>
  <si>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</si>
  <si>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</si>
  <si>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</si>
  <si>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</si>
  <si>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</si>
  <si>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</si>
  <si>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</si>
  <si>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</si>
  <si>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</si>
  <si>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</si>
  <si>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</si>
  <si>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</si>
  <si>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</si>
  <si>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</si>
  <si>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</si>
  <si>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</si>
  <si>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</si>
  <si>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</si>
  <si>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</si>
  <si>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</si>
  <si>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</si>
  <si>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</si>
  <si>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</si>
  <si>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</si>
  <si>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</si>
  <si>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</si>
  <si>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</si>
  <si>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</si>
  <si>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</si>
  <si>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</si>
  <si>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</si>
  <si>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</si>
  <si>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</si>
  <si>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</si>
  <si>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</si>
  <si>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</si>
  <si>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</si>
  <si>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</si>
  <si>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</si>
  <si>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</si>
  <si>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</si>
  <si>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</si>
  <si>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</si>
  <si>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</si>
  <si>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</si>
  <si>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</si>
  <si>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</si>
  <si>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</si>
  <si>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</si>
  <si>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</si>
  <si>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</si>
  <si>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</si>
  <si>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</si>
  <si>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</si>
  <si>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</si>
  <si>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</si>
  <si>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</si>
  <si>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</si>
  <si>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</si>
  <si>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</si>
  <si>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</si>
  <si>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</si>
  <si>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</si>
  <si>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</si>
  <si>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</si>
  <si>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</si>
  <si>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</si>
  <si>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</si>
  <si>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</si>
  <si>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</si>
  <si>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</si>
  <si>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</si>
  <si>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</si>
  <si>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</si>
  <si>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</si>
  <si>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</si>
  <si>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</si>
  <si>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</si>
  <si>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</si>
  <si>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</si>
  <si>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</si>
  <si>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</si>
  <si>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</si>
  <si>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</si>
  <si>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</si>
  <si>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</si>
  <si>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</si>
  <si>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</si>
  <si>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</si>
  <si>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</si>
  <si>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</si>
  <si>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</si>
  <si>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</si>
  <si>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</si>
  <si>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</si>
  <si>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</si>
  <si>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</si>
  <si>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</si>
  <si>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</si>
  <si>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</si>
  <si>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</si>
  <si>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</si>
  <si>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</si>
  <si>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</si>
  <si>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</si>
  <si>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</si>
  <si>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</si>
  <si>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</si>
  <si>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</si>
  <si>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</si>
  <si>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</si>
  <si>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</si>
  <si>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</si>
  <si>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</si>
  <si>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</si>
  <si>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</si>
  <si>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</si>
  <si>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</si>
  <si>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</si>
  <si>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</si>
  <si>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</si>
  <si>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</si>
  <si>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</si>
  <si>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</si>
  <si>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</si>
  <si>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</si>
  <si>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</si>
  <si>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</si>
  <si>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</si>
  <si>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</si>
  <si>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</si>
  <si>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</si>
  <si>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</si>
  <si>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</si>
  <si>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</si>
  <si>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</si>
  <si>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</si>
  <si>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</si>
  <si>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</si>
  <si>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</si>
  <si>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</si>
  <si>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</si>
  <si>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</si>
  <si>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</si>
  <si>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</si>
  <si>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</si>
  <si>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</si>
  <si>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</si>
  <si>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</si>
  <si>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</si>
  <si>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</si>
  <si>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</si>
  <si>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</si>
  <si>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</si>
  <si>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</si>
  <si>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</si>
  <si>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</si>
  <si>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</si>
  <si>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</si>
  <si>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</si>
  <si>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</si>
  <si>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</si>
  <si>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</si>
  <si>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</si>
  <si>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</si>
  <si>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</si>
  <si>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</si>
  <si>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</si>
  <si>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</si>
  <si>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</si>
  <si>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</si>
  <si>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</si>
  <si>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</si>
  <si>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</si>
  <si>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</si>
  <si>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</si>
  <si>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</si>
  <si>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</si>
  <si>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</si>
  <si>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</si>
  <si>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</si>
  <si>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</si>
  <si>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</si>
  <si>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</si>
  <si>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</si>
  <si>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</si>
  <si>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</si>
  <si>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</si>
  <si>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</si>
  <si>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</si>
  <si>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</si>
  <si>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</si>
  <si>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</si>
  <si>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</si>
  <si>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</si>
  <si>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</si>
  <si>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</si>
  <si>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</si>
  <si>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</si>
  <si>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</si>
  <si>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</si>
  <si>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</si>
  <si>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</si>
  <si>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</si>
  <si>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</si>
  <si>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</si>
  <si>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</si>
  <si>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</si>
  <si>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</si>
  <si>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</si>
  <si>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</si>
  <si>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</si>
  <si>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</si>
  <si>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</si>
  <si>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</si>
  <si>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</si>
  <si>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</si>
  <si>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</si>
  <si>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</si>
  <si>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</si>
  <si>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</si>
  <si>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</si>
  <si>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</si>
  <si>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</si>
  <si>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</si>
  <si>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</si>
  <si>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</si>
  <si>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</si>
  <si>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</si>
  <si>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</si>
  <si>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</si>
  <si>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</si>
  <si>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</si>
  <si>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</si>
  <si>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</si>
  <si>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</si>
  <si>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</si>
  <si>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</si>
  <si>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</si>
  <si>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</si>
  <si>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</si>
  <si>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</si>
  <si>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</si>
  <si>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</si>
  <si>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</si>
  <si>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</si>
  <si>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</si>
  <si>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</si>
  <si>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</si>
  <si>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</si>
  <si>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</si>
  <si>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</si>
  <si>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</si>
  <si>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</si>
  <si>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</si>
  <si>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</si>
  <si>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</si>
  <si>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</si>
  <si>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</si>
  <si>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</si>
  <si>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</si>
  <si>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</si>
  <si>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</si>
  <si>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</si>
  <si>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</si>
  <si>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</si>
  <si>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</si>
  <si>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</si>
  <si>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</si>
  <si>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</si>
  <si>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</si>
  <si>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</si>
  <si>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</si>
  <si>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</si>
  <si>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</si>
  <si>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</si>
  <si>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</si>
  <si>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</si>
  <si>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</si>
  <si>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</si>
  <si>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</si>
  <si>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</si>
  <si>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</si>
  <si>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</si>
  <si>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</si>
  <si>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</si>
  <si>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</si>
  <si>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</si>
  <si>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</si>
  <si>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</si>
  <si>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</si>
  <si>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</si>
  <si>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</si>
  <si>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</si>
  <si>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</si>
  <si>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</si>
  <si>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</si>
  <si>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</si>
  <si>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</si>
  <si>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</si>
  <si>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</si>
  <si>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</si>
  <si>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</si>
  <si>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</si>
  <si>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</si>
  <si>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</si>
  <si>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</si>
  <si>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</si>
  <si>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</si>
  <si>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</si>
  <si>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</si>
  <si>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</si>
  <si>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</si>
  <si>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</si>
  <si>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</si>
  <si>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</si>
  <si>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</si>
  <si>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</si>
  <si>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</si>
  <si>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</si>
  <si>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</si>
  <si>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</si>
  <si>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</si>
  <si>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</si>
  <si>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</si>
  <si>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</si>
  <si>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</si>
  <si>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</si>
  <si>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</si>
  <si>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</si>
  <si>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</si>
  <si>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</si>
  <si>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</si>
  <si>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</si>
  <si>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</si>
  <si>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</si>
  <si>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</si>
  <si>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</si>
  <si>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</si>
  <si>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</si>
  <si>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</si>
  <si>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</si>
  <si>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</si>
  <si>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</si>
  <si>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</si>
  <si>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</si>
  <si>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</si>
  <si>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</si>
  <si>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</si>
  <si>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</si>
  <si>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</si>
  <si>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</si>
  <si>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</si>
  <si>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</si>
  <si>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</si>
  <si>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</si>
  <si>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</si>
  <si>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</si>
  <si>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</si>
  <si>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</si>
  <si>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</si>
  <si>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</si>
  <si>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</si>
  <si>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</si>
  <si>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</si>
  <si>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</si>
  <si>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</si>
  <si>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</si>
  <si>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</si>
  <si>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</si>
  <si>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</si>
  <si>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</si>
  <si>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</si>
  <si>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</si>
  <si>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</si>
  <si>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</si>
  <si>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</si>
  <si>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</si>
  <si>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</si>
  <si>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</si>
  <si>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</si>
  <si>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</si>
  <si>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</si>
  <si>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</si>
  <si>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</si>
  <si>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</si>
  <si>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</si>
  <si>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</si>
  <si>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</si>
  <si>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</si>
  <si>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</si>
  <si>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</si>
  <si>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</si>
  <si>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</si>
  <si>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</si>
  <si>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</si>
  <si>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</si>
  <si>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</si>
  <si>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</si>
  <si>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</si>
  <si>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</si>
  <si>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</si>
  <si>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</si>
  <si>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</si>
  <si>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</si>
  <si>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</si>
  <si>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</si>
  <si>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</si>
  <si>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</si>
  <si>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</si>
  <si>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</si>
  <si>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</si>
  <si>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</si>
  <si>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</si>
  <si>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</si>
  <si>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</si>
  <si>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</si>
  <si>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</si>
  <si>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</si>
  <si>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</si>
  <si>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</si>
  <si>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</si>
  <si>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</si>
  <si>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</si>
  <si>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</si>
  <si>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</si>
  <si>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</si>
  <si>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</si>
  <si>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</si>
  <si>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</si>
  <si>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</si>
  <si>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</si>
  <si>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</si>
  <si>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</si>
  <si>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</si>
  <si>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</si>
  <si>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</si>
  <si>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</si>
  <si>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</si>
  <si>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</si>
  <si>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</si>
  <si>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</si>
  <si>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</si>
  <si>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</si>
  <si>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</si>
  <si>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</si>
  <si>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</si>
  <si>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</si>
  <si>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</si>
  <si>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</si>
  <si>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</si>
  <si>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</si>
  <si>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</si>
  <si>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</si>
  <si>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</si>
  <si>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</si>
  <si>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</si>
  <si>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</si>
  <si>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</si>
  <si>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</si>
  <si>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</si>
  <si>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</si>
  <si>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</si>
  <si>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</si>
  <si>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</si>
  <si>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</si>
  <si>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</si>
  <si>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</si>
  <si>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</si>
  <si>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</si>
  <si>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</si>
  <si>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</si>
  <si>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</si>
  <si>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</si>
  <si>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</si>
  <si>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</si>
  <si>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</si>
  <si>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</si>
  <si>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</si>
  <si>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</si>
  <si>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</si>
  <si>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</si>
  <si>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</si>
  <si>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</si>
  <si>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</si>
  <si>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</si>
  <si>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</si>
  <si>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</si>
  <si>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</si>
  <si>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</si>
  <si>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</si>
  <si>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</si>
  <si>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</si>
  <si>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</si>
  <si>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</si>
  <si>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</si>
  <si>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</si>
  <si>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</si>
  <si>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</si>
  <si>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</si>
  <si>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</si>
  <si>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</si>
  <si>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</si>
  <si>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</si>
  <si>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</si>
  <si>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</si>
  <si>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</si>
  <si>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</si>
  <si>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</si>
  <si>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</si>
  <si>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</si>
  <si>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</si>
  <si>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</si>
  <si>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</si>
  <si>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</si>
  <si>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</si>
  <si>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</si>
  <si>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</si>
  <si>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</si>
  <si>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</si>
  <si>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</si>
  <si>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</si>
  <si>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</si>
  <si>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</si>
  <si>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</si>
  <si>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</si>
  <si>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</si>
  <si>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</si>
  <si>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</si>
  <si>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</si>
  <si>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</si>
  <si>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</si>
  <si>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</si>
  <si>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</si>
  <si>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</si>
  <si>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</si>
  <si>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</si>
  <si>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</si>
  <si>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</si>
  <si>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</si>
  <si>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</si>
  <si>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</si>
  <si>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</si>
  <si>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</si>
  <si>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</si>
  <si>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</si>
  <si>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</si>
  <si>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</si>
  <si>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</si>
  <si>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</si>
  <si>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</si>
  <si>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</si>
  <si>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</si>
  <si>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</si>
  <si>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</si>
  <si>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</si>
  <si>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</si>
  <si>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</si>
  <si>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</si>
  <si>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</si>
  <si>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</si>
  <si>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</si>
  <si>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</si>
  <si>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</si>
  <si>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</si>
  <si>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</si>
  <si>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</si>
  <si>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</si>
  <si>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</si>
  <si>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</si>
  <si>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</si>
  <si>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</si>
  <si>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</si>
  <si>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</si>
  <si>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</si>
  <si>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</si>
  <si>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</si>
  <si>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</si>
  <si>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</si>
  <si>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</si>
  <si>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</si>
  <si>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</si>
  <si>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</si>
  <si>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</si>
  <si>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</si>
  <si>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</si>
  <si>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</si>
  <si>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</si>
  <si>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</si>
  <si>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</si>
  <si>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</si>
  <si>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</si>
  <si>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</si>
  <si>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</si>
  <si>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</si>
  <si>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</si>
  <si>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</si>
  <si>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</si>
  <si>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</si>
  <si>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</si>
  <si>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</si>
  <si>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</si>
  <si>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</si>
  <si>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</si>
  <si>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</si>
  <si>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</si>
  <si>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</si>
  <si>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</si>
  <si>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</si>
  <si>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</si>
  <si>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</si>
  <si>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</si>
  <si>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</si>
  <si>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</si>
  <si>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</si>
  <si>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</si>
  <si>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</si>
  <si>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</si>
  <si>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</si>
  <si>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</si>
  <si>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</si>
  <si>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</si>
  <si>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</si>
  <si>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</si>
  <si>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</si>
  <si>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</si>
  <si>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</si>
  <si>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</si>
  <si>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</si>
  <si>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</si>
  <si>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</si>
  <si>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</si>
  <si>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</si>
  <si>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</si>
  <si>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</si>
  <si>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</si>
  <si>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</si>
  <si>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</si>
  <si>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</si>
  <si>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</si>
  <si>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</si>
  <si>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</si>
  <si>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</si>
  <si>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</si>
  <si>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</si>
  <si>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</si>
  <si>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</si>
  <si>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</si>
  <si>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</si>
  <si>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</si>
  <si>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</si>
  <si>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</si>
  <si>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</si>
  <si>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</si>
  <si>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</si>
  <si>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</si>
  <si>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</si>
  <si>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</si>
  <si>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</si>
  <si>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</si>
  <si>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</si>
  <si>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</si>
  <si>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</si>
  <si>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</si>
  <si>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</si>
  <si>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</si>
  <si>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</si>
  <si>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</si>
  <si>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</si>
  <si>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</si>
  <si>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</si>
  <si>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</si>
  <si>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</si>
  <si>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</si>
  <si>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</si>
  <si>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</si>
  <si>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</si>
  <si>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</si>
  <si>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</si>
  <si>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</si>
  <si>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</si>
  <si>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</si>
  <si>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</si>
  <si>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</si>
  <si>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</si>
  <si>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</si>
  <si>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</si>
  <si>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</si>
  <si>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</si>
  <si>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</si>
  <si>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</si>
  <si>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</si>
  <si>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</si>
  <si>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</si>
  <si>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</si>
  <si>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</si>
  <si>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</si>
  <si>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</si>
  <si>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</si>
  <si>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</si>
  <si>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</si>
  <si>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</si>
  <si>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</si>
  <si>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</si>
  <si>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</si>
  <si>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</si>
  <si>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</si>
  <si>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</si>
  <si>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</si>
  <si>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</si>
  <si>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</si>
  <si>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</si>
  <si>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</si>
  <si>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</si>
  <si>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</si>
  <si>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</si>
  <si>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</si>
  <si>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</si>
  <si>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</si>
  <si>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</si>
  <si>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</si>
  <si>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</si>
  <si>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</si>
  <si>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</si>
  <si>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</si>
  <si>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</si>
  <si>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</si>
  <si>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</si>
  <si>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</si>
  <si>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</si>
  <si>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</si>
  <si>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</si>
  <si>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</si>
  <si>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</si>
  <si>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</si>
  <si>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</si>
  <si>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</si>
  <si>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</si>
  <si>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</si>
  <si>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</si>
  <si>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</si>
  <si>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</si>
  <si>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</si>
  <si>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</si>
  <si>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</si>
  <si>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</si>
  <si>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</si>
  <si>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</si>
  <si>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</si>
  <si>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</si>
  <si>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</si>
  <si>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</si>
  <si>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</si>
  <si>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</si>
  <si>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</si>
  <si>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</si>
  <si>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</si>
  <si>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</si>
  <si>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</si>
  <si>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</si>
  <si>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</si>
  <si>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</si>
  <si>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</si>
  <si>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</si>
  <si>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</si>
  <si>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</si>
  <si>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</si>
  <si>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</si>
  <si>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</si>
  <si>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</si>
  <si>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</si>
  <si>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</si>
  <si>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</si>
  <si>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</si>
  <si>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</si>
  <si>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</si>
  <si>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</si>
  <si>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</si>
  <si>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</si>
  <si>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</si>
  <si>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</si>
  <si>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</si>
  <si>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</si>
  <si>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</si>
  <si>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</si>
  <si>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</si>
  <si>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</si>
  <si>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</si>
  <si>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</si>
  <si>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</si>
  <si>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</si>
  <si>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</si>
  <si>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</si>
  <si>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</si>
  <si>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</si>
  <si>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</si>
  <si>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</si>
  <si>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</si>
  <si>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</si>
  <si>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</si>
  <si>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</si>
  <si>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</si>
  <si>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</si>
  <si>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</si>
  <si>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</si>
  <si>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</si>
  <si>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</si>
  <si>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</si>
  <si>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</si>
  <si>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</si>
  <si>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</si>
  <si>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</si>
  <si>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</si>
  <si>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</si>
  <si>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</si>
  <si>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</si>
  <si>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</si>
  <si>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</si>
  <si>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</si>
  <si>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</si>
  <si>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</si>
  <si>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</si>
  <si>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</si>
  <si>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</si>
  <si>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</si>
  <si>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</si>
  <si>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</si>
  <si>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</si>
  <si>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</si>
  <si>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</si>
  <si>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</si>
  <si>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</si>
  <si>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</si>
  <si>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</si>
  <si>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</si>
  <si>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</si>
  <si>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</si>
  <si>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</si>
  <si>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</si>
  <si>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</si>
  <si>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</si>
  <si>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</si>
  <si>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</si>
  <si>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</si>
  <si>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</si>
  <si>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</si>
  <si>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</si>
  <si>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</si>
  <si>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</si>
  <si>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</si>
  <si>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</si>
  <si>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</si>
  <si>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</si>
  <si>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</si>
  <si>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</si>
  <si>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</si>
  <si>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</si>
  <si>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</si>
  <si>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</si>
  <si>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</si>
  <si>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</si>
  <si>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</si>
  <si>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</si>
  <si>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</si>
  <si>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</si>
  <si>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</si>
  <si>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</si>
  <si>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</si>
  <si>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</si>
  <si>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</si>
  <si>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</si>
  <si>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</si>
  <si>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</si>
  <si>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</si>
  <si>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</si>
  <si>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</si>
  <si>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</si>
  <si>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</si>
  <si>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</si>
  <si>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</si>
  <si>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</si>
  <si>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</si>
  <si>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</si>
  <si>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</si>
  <si>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</si>
  <si>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</si>
  <si>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</si>
  <si>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</si>
  <si>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</si>
  <si>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</si>
  <si>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</si>
  <si>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</si>
  <si>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</si>
  <si>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</si>
  <si>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</si>
  <si>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</si>
  <si>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</si>
  <si>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</si>
  <si>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</si>
  <si>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</si>
  <si>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</si>
  <si>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</si>
  <si>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</si>
  <si>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</si>
  <si>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</si>
  <si>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</si>
  <si>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</si>
  <si>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</si>
  <si>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</si>
  <si>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</si>
  <si>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</si>
  <si>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</si>
  <si>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</si>
  <si>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</si>
  <si>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</si>
  <si>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</si>
  <si>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</si>
  <si>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</si>
  <si>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</si>
  <si>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</si>
  <si>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</si>
  <si>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</si>
  <si>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</si>
  <si>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</si>
  <si>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</si>
  <si>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</si>
  <si>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</si>
  <si>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</si>
  <si>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</si>
  <si>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</si>
  <si>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</si>
  <si>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</si>
  <si>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</si>
  <si>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</si>
  <si>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</si>
  <si>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</si>
  <si>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</si>
  <si>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</si>
  <si>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</si>
  <si>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</si>
  <si>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</si>
  <si>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</si>
  <si>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</si>
  <si>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</si>
  <si>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</si>
  <si>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</si>
  <si>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</si>
  <si>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</si>
  <si>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</si>
  <si>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</si>
  <si>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</si>
  <si>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</si>
  <si>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</si>
  <si>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</si>
  <si>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</si>
  <si>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</si>
  <si>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</si>
  <si>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</si>
  <si>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</si>
  <si>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</si>
  <si>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</si>
  <si>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</si>
  <si>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</si>
  <si>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</si>
  <si>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</si>
  <si>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</si>
  <si>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</si>
  <si>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</si>
  <si>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</si>
  <si>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</si>
  <si>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</si>
  <si>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</si>
  <si>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</si>
  <si>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</si>
  <si>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</si>
  <si>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</si>
  <si>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</si>
  <si>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</si>
  <si>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</si>
  <si>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</si>
  <si>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</si>
  <si>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</si>
  <si>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</si>
  <si>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</si>
  <si>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</si>
  <si>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</si>
  <si>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</si>
  <si>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</si>
  <si>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</si>
  <si>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</si>
  <si>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</si>
  <si>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</si>
  <si>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</si>
  <si>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</si>
  <si>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</si>
  <si>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</si>
  <si>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</si>
  <si>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</si>
  <si>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</si>
  <si>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</si>
  <si>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</si>
  <si>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</si>
  <si>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</si>
  <si>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</si>
  <si>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</si>
  <si>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</si>
  <si>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</si>
  <si>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</si>
  <si>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</si>
  <si>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</si>
  <si>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</si>
  <si>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</si>
  <si>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</si>
  <si>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</si>
  <si>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</si>
  <si>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</si>
  <si>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</si>
  <si>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</si>
  <si>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</si>
  <si>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</si>
  <si>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</si>
  <si>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</si>
  <si>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</si>
  <si>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</si>
  <si>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</si>
  <si>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</si>
  <si>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</si>
  <si>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</si>
  <si>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</si>
  <si>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</si>
  <si>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</si>
  <si>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</si>
  <si>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</si>
  <si>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</si>
  <si>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</si>
  <si>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</si>
  <si>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</si>
  <si>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</si>
  <si>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</si>
  <si>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</si>
  <si>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</si>
  <si>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</si>
  <si>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</si>
  <si>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</si>
  <si>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</si>
  <si>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</si>
  <si>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</si>
  <si>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</si>
  <si>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</si>
  <si>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</si>
  <si>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</si>
  <si>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</si>
  <si>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</si>
  <si>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</si>
  <si>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</si>
  <si>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</si>
  <si>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</si>
  <si>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</si>
  <si>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</si>
  <si>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</si>
  <si>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</si>
  <si>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</si>
  <si>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</si>
  <si>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</si>
  <si>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</si>
  <si>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</si>
  <si>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</si>
  <si>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</si>
  <si>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</si>
  <si>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</si>
  <si>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</si>
  <si>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</si>
  <si>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</si>
  <si>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</si>
  <si>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</si>
  <si>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</si>
  <si>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</si>
  <si>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</si>
  <si>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</si>
  <si>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</si>
  <si>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</si>
  <si>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</si>
  <si>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</si>
  <si>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</si>
  <si>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</si>
  <si>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</si>
  <si>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</si>
  <si>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</si>
  <si>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</si>
  <si>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</si>
  <si>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</si>
  <si>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</si>
  <si>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</si>
  <si>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</si>
  <si>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</si>
  <si>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</si>
  <si>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</si>
  <si>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</si>
  <si>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</si>
  <si>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</si>
  <si>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</si>
  <si>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</si>
  <si>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</si>
  <si>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</si>
  <si>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</si>
  <si>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</si>
  <si>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</si>
  <si>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</si>
  <si>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</si>
  <si>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</si>
  <si>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</si>
  <si>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</si>
  <si>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</si>
  <si>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</si>
  <si>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</si>
  <si>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</si>
  <si>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</si>
  <si>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</si>
  <si>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</si>
  <si>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</si>
  <si>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</si>
  <si>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</si>
  <si>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</si>
  <si>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</si>
  <si>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</si>
  <si>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</si>
  <si>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</si>
  <si>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</si>
  <si>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</si>
  <si>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</si>
  <si>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</si>
  <si>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</si>
  <si>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</si>
  <si>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</si>
  <si>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</si>
  <si>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</si>
  <si>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</si>
  <si>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</si>
  <si>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</si>
  <si>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</si>
  <si>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</si>
  <si>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</si>
  <si>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</si>
  <si>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</si>
  <si>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</si>
  <si>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</si>
  <si>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</si>
  <si>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</si>
  <si>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</si>
  <si>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</si>
  <si>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</si>
  <si>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</si>
  <si>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</si>
  <si>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</si>
  <si>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</si>
  <si>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</si>
  <si>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</si>
  <si>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</si>
  <si>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</si>
  <si>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</si>
  <si>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</si>
  <si>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</si>
  <si>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</si>
  <si>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</si>
  <si>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</si>
  <si>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</si>
  <si>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</si>
  <si>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</si>
  <si>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</si>
  <si>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</si>
  <si>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</si>
  <si>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</si>
  <si>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</si>
  <si>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</si>
  <si>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</si>
  <si>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</si>
  <si>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</si>
  <si>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</si>
  <si>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</si>
  <si>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</si>
  <si>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</si>
  <si>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</si>
  <si>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</si>
  <si>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</si>
  <si>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</si>
  <si>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</si>
  <si>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</si>
  <si>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</si>
  <si>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</si>
  <si>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</si>
  <si>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</si>
  <si>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</si>
  <si>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</si>
  <si>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</si>
  <si>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</si>
  <si>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</si>
  <si>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</si>
  <si>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</si>
  <si>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</si>
  <si>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</si>
  <si>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</si>
  <si>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</si>
  <si>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</si>
  <si>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</si>
  <si>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</si>
  <si>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</si>
  <si>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</si>
  <si>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</si>
  <si>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</si>
  <si>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</si>
  <si>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</si>
  <si>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</si>
  <si>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</si>
  <si>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</si>
  <si>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</si>
  <si>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</si>
  <si>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</si>
  <si>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</si>
  <si>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</si>
  <si>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</si>
  <si>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</si>
  <si>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</si>
  <si>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</si>
  <si>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</si>
  <si>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</si>
  <si>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</si>
  <si>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</si>
  <si>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</si>
  <si>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</si>
  <si>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</si>
  <si>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</si>
  <si>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</si>
  <si>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</si>
  <si>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</si>
  <si>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</si>
  <si>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</si>
  <si>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</si>
  <si>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</si>
  <si>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</si>
  <si>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</si>
  <si>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</si>
  <si>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</si>
  <si>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</si>
  <si>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</si>
  <si>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</si>
  <si>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</si>
  <si>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</si>
  <si>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</si>
  <si>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</si>
  <si>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</si>
  <si>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</si>
  <si>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</si>
  <si>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</si>
  <si>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</si>
  <si>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</si>
  <si>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</si>
  <si>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</si>
  <si>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</si>
  <si>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</si>
  <si>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</si>
  <si>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</si>
  <si>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</si>
  <si>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</si>
  <si>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</si>
  <si>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</si>
  <si>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</si>
  <si>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</si>
  <si>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</si>
  <si>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</si>
  <si>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</si>
  <si>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</si>
  <si>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</si>
  <si>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</si>
  <si>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</si>
  <si>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</si>
  <si>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</si>
  <si>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</si>
  <si>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</si>
  <si>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</si>
  <si>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</si>
  <si>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</si>
  <si>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</si>
  <si>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</si>
  <si>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</si>
  <si>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</si>
  <si>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</si>
  <si>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</si>
  <si>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</si>
  <si>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</si>
  <si>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</si>
  <si>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</si>
  <si>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</si>
  <si>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</si>
  <si>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</si>
  <si>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</si>
  <si>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</si>
  <si>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</si>
  <si>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</si>
  <si>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</si>
  <si>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</si>
  <si>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</si>
  <si>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</si>
  <si>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</si>
  <si>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</si>
  <si>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</si>
  <si>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</si>
  <si>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</si>
  <si>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</si>
  <si>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</si>
  <si>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</si>
  <si>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</si>
  <si>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</si>
  <si>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</si>
  <si>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</si>
  <si>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</si>
  <si>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</si>
  <si>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</si>
  <si>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</si>
  <si>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</si>
  <si>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</si>
  <si>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</si>
  <si>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</si>
  <si>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</si>
  <si>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</si>
  <si>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</si>
  <si>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</si>
  <si>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</si>
  <si>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</si>
  <si>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</si>
  <si>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</si>
  <si>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</si>
  <si>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</si>
  <si>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</si>
  <si>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</si>
  <si>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</si>
  <si>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</si>
  <si>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</si>
  <si>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</si>
  <si>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</si>
  <si>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</si>
  <si>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</si>
  <si>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</si>
  <si>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</si>
  <si>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</si>
  <si>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</si>
  <si>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</si>
  <si>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</si>
  <si>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</si>
  <si>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</si>
  <si>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</si>
  <si>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</si>
  <si>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</si>
  <si>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</si>
  <si>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</si>
  <si>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</si>
  <si>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</si>
  <si>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</si>
  <si>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</si>
  <si>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</si>
  <si>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</si>
  <si>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</si>
  <si>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</si>
  <si>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</si>
  <si>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</si>
  <si>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</si>
  <si>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</si>
  <si>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</si>
  <si>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</si>
  <si>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</si>
  <si>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</si>
  <si>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</si>
  <si>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</si>
  <si>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</si>
  <si>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</si>
  <si>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</si>
  <si>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</si>
  <si>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</si>
  <si>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</si>
  <si>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</si>
  <si>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</si>
  <si>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</si>
  <si>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</si>
  <si>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</si>
  <si>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</si>
  <si>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</si>
  <si>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</si>
  <si>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</si>
  <si>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</si>
  <si>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</si>
  <si>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</si>
  <si>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</si>
  <si>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</si>
  <si>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</si>
  <si>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</si>
  <si>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</si>
  <si>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</si>
  <si>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</si>
  <si>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</si>
  <si>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</si>
  <si>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</si>
  <si>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</si>
  <si>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</si>
  <si>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</si>
  <si>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</si>
  <si>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</si>
  <si>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</si>
  <si>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</si>
  <si>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</si>
  <si>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</si>
  <si>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</si>
  <si>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</si>
  <si>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</si>
  <si>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</si>
  <si>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</si>
  <si>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</si>
  <si>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</si>
  <si>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</si>
  <si>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</si>
  <si>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</si>
  <si>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</si>
  <si>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</si>
  <si>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</si>
  <si>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</si>
  <si>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</si>
  <si>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</si>
  <si>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</si>
  <si>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</si>
  <si>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</si>
  <si>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</si>
  <si>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</si>
  <si>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</si>
  <si>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</si>
  <si>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</si>
  <si>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</si>
  <si>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</si>
  <si>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</si>
  <si>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</si>
  <si>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</si>
  <si>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</si>
  <si>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</si>
  <si>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</si>
  <si>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</si>
  <si>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</si>
  <si>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</si>
  <si>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</si>
  <si>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</si>
  <si>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</si>
  <si>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</si>
  <si>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</si>
  <si>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</si>
  <si>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</si>
  <si>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</si>
  <si>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</si>
  <si>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</si>
  <si>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</si>
  <si>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</si>
  <si>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</si>
  <si>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</si>
  <si>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</si>
  <si>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</si>
  <si>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</si>
  <si>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</si>
  <si>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</si>
  <si>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</si>
  <si>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</si>
  <si>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</si>
  <si>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</si>
  <si>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</si>
  <si>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</si>
  <si>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</si>
  <si>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</si>
  <si>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</si>
  <si>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</si>
  <si>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</si>
  <si>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</si>
  <si>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</si>
  <si>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</si>
  <si>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</si>
  <si>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</si>
  <si>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</si>
  <si>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</si>
  <si>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</si>
  <si>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</si>
  <si>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</si>
  <si>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</si>
  <si>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</si>
  <si>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</si>
  <si>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</si>
  <si>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</si>
  <si>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</si>
  <si>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</si>
  <si>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</si>
  <si>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</si>
  <si>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</si>
  <si>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</si>
  <si>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</si>
  <si>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</si>
  <si>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</si>
  <si>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</si>
  <si>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</si>
  <si>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</si>
  <si>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</si>
  <si>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</si>
  <si>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</si>
  <si>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</si>
  <si>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</si>
  <si>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</si>
  <si>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</si>
  <si>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</si>
  <si>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</si>
  <si>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</si>
  <si>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</si>
  <si>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</si>
  <si>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</si>
  <si>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</si>
  <si>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</si>
  <si>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</si>
  <si>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</si>
  <si>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</si>
  <si>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</si>
  <si>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</si>
  <si>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</si>
  <si>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</si>
  <si>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</si>
  <si>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</si>
  <si>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</si>
  <si>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</si>
  <si>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</si>
  <si>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</si>
  <si>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</si>
  <si>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</si>
  <si>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</si>
  <si>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</si>
  <si>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</si>
  <si>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</si>
  <si>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</si>
  <si>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</si>
  <si>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</si>
  <si>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</si>
  <si>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</si>
  <si>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</si>
  <si>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</si>
  <si>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</si>
  <si>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</si>
  <si>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</si>
  <si>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</si>
  <si>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</si>
  <si>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</si>
  <si>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</si>
  <si>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</si>
  <si>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</si>
  <si>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</si>
  <si>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</si>
  <si>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</si>
  <si>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</si>
  <si>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</si>
  <si>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</si>
  <si>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</si>
  <si>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</si>
  <si>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</si>
  <si>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</si>
  <si>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</si>
  <si>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</si>
  <si>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</si>
  <si>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</si>
  <si>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</si>
  <si>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</si>
  <si>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</si>
  <si>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</si>
  <si>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</si>
  <si>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</si>
  <si>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</si>
  <si>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</si>
  <si>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</si>
  <si>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</si>
  <si>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</si>
  <si>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</si>
  <si>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</si>
  <si>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</si>
  <si>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</si>
  <si>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</si>
  <si>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</si>
  <si>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</si>
  <si>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</si>
  <si>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</si>
  <si>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</si>
  <si>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</si>
  <si>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</si>
  <si>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</si>
  <si>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</si>
  <si>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</si>
  <si>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</si>
  <si>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</si>
  <si>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</si>
  <si>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</si>
  <si>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</si>
  <si>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</si>
  <si>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</si>
  <si>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</si>
  <si>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</si>
  <si>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</si>
  <si>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</si>
  <si>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</si>
  <si>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</si>
  <si>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</si>
  <si>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</si>
  <si>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</si>
  <si>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</si>
  <si>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</si>
  <si>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</si>
  <si>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</si>
  <si>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</si>
  <si>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</si>
  <si>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</si>
  <si>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</si>
  <si>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</si>
  <si>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</si>
  <si>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</si>
  <si>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</si>
  <si>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</si>
  <si>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</si>
  <si>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</si>
  <si>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</si>
  <si>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</si>
  <si>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</si>
  <si>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</si>
  <si>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</si>
  <si>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</si>
  <si>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</si>
  <si>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</si>
  <si>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</si>
  <si>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</si>
  <si>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</si>
  <si>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</si>
  <si>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</si>
  <si>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</si>
  <si>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</si>
  <si>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</si>
  <si>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</si>
  <si>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</si>
  <si>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</si>
  <si>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</si>
  <si>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</si>
  <si>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</si>
  <si>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</si>
  <si>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</si>
  <si>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</si>
  <si>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</si>
  <si>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</si>
  <si>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</si>
  <si>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</si>
  <si>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</si>
  <si>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</si>
  <si>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</si>
  <si>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</si>
  <si>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</si>
  <si>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</si>
  <si>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</si>
  <si>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</si>
  <si>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</si>
  <si>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</si>
  <si>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</si>
  <si>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</si>
  <si>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</si>
  <si>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</si>
  <si>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</si>
  <si>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</si>
  <si>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</si>
  <si>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</si>
  <si>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</si>
  <si>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</si>
  <si>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</si>
  <si>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</si>
  <si>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</si>
  <si>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</si>
  <si>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</si>
  <si>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</si>
  <si>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</si>
  <si>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</si>
  <si>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</si>
  <si>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</si>
  <si>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</si>
  <si>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</si>
  <si>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</si>
  <si>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</si>
  <si>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</si>
  <si>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</si>
  <si>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</si>
  <si>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</si>
  <si>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</si>
  <si>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</si>
  <si>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</si>
  <si>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</si>
  <si>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</si>
  <si>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</si>
  <si>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</si>
  <si>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</si>
  <si>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</si>
  <si>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</si>
  <si>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</si>
  <si>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</si>
  <si>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</si>
  <si>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</si>
  <si>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</si>
  <si>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</si>
  <si>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</si>
  <si>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</si>
  <si>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</si>
  <si>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</si>
  <si>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</si>
  <si>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</si>
  <si>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</si>
  <si>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</si>
  <si>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</si>
  <si>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</si>
  <si>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</si>
  <si>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</si>
  <si>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</si>
  <si>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</si>
  <si>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</si>
  <si>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</si>
  <si>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</si>
  <si>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</si>
  <si>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</si>
  <si>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</si>
  <si>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</si>
  <si>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</si>
  <si>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</si>
  <si>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</si>
  <si>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</si>
  <si>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</si>
  <si>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</si>
  <si>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</si>
  <si>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</si>
  <si>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</si>
  <si>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</si>
  <si>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</si>
  <si>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</si>
  <si>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</si>
  <si>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</si>
  <si>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</si>
  <si>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</si>
  <si>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</si>
  <si>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</si>
  <si>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</si>
  <si>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</si>
  <si>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</si>
  <si>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</si>
  <si>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</si>
  <si>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</si>
  <si>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</si>
  <si>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</si>
  <si>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</si>
  <si>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</si>
  <si>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</si>
  <si>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</si>
  <si>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</si>
  <si>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</si>
  <si>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</si>
  <si>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</si>
  <si>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</si>
  <si>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</si>
  <si>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</si>
  <si>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</si>
  <si>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</si>
  <si>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</si>
  <si>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</si>
  <si>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</si>
  <si>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</si>
  <si>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</si>
  <si>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</si>
  <si>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</si>
  <si>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</si>
  <si>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</si>
  <si>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</si>
  <si>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</si>
  <si>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</si>
  <si>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</si>
  <si>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</si>
  <si>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</si>
  <si>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</si>
  <si>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</si>
  <si>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</si>
  <si>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</si>
  <si>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</si>
  <si>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</si>
  <si>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</si>
  <si>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</si>
  <si>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</si>
  <si>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</si>
  <si>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</si>
  <si>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</si>
  <si>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</si>
  <si>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</si>
  <si>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</si>
  <si>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</si>
  <si>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</si>
  <si>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</si>
  <si>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</si>
  <si>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</si>
  <si>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</si>
  <si>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</si>
  <si>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</si>
  <si>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</si>
  <si>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</si>
  <si>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</si>
  <si>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</si>
  <si>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</si>
  <si>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</si>
  <si>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</si>
  <si>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</si>
  <si>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</si>
  <si>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</si>
  <si>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</si>
  <si>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</si>
  <si>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</si>
  <si>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</si>
  <si>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</si>
  <si>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</si>
  <si>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</si>
  <si>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</si>
  <si>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</si>
  <si>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</si>
  <si>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</si>
  <si>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</si>
  <si>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</si>
  <si>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</si>
  <si>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</si>
  <si>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</si>
  <si>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</si>
  <si>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</si>
  <si>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</si>
  <si>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</si>
  <si>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</si>
  <si>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</si>
  <si>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</si>
  <si>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</si>
  <si>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</si>
  <si>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</si>
  <si>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</si>
  <si>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</si>
  <si>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</si>
  <si>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</si>
  <si>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</si>
  <si>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</si>
  <si>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</si>
  <si>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</si>
  <si>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</si>
  <si>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</si>
  <si>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</si>
  <si>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</si>
  <si>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</si>
  <si>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</si>
  <si>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</si>
  <si>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</si>
  <si>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</si>
  <si>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</si>
  <si>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</si>
  <si>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</si>
  <si>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</si>
  <si>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</si>
  <si>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</si>
  <si>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</si>
  <si>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</si>
  <si>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</si>
  <si>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</si>
  <si>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</si>
  <si>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</si>
  <si>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</si>
  <si>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</si>
  <si>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</si>
  <si>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</si>
  <si>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</si>
  <si>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</si>
  <si>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</si>
  <si>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</si>
  <si>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</si>
  <si>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</si>
  <si>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</si>
  <si>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</si>
  <si>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</si>
  <si>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</si>
  <si>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</si>
  <si>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</si>
  <si>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</si>
  <si>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</si>
  <si>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</si>
  <si>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</si>
  <si>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</si>
  <si>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</si>
  <si>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</si>
  <si>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</si>
  <si>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</si>
  <si>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</si>
  <si>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</si>
  <si>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</si>
  <si>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</si>
  <si>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</si>
  <si>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</si>
  <si>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</si>
  <si>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</si>
  <si>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</si>
  <si>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</si>
  <si>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</si>
  <si>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</si>
  <si>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</si>
  <si>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</si>
  <si>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</si>
  <si>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</si>
  <si>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</si>
  <si>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</si>
  <si>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</si>
  <si>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</si>
  <si>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</si>
  <si>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</si>
  <si>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</si>
  <si>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</si>
  <si>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</si>
  <si>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</si>
  <si>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</si>
  <si>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</si>
  <si>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</si>
  <si>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</si>
  <si>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</si>
  <si>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</si>
  <si>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</si>
  <si>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</si>
  <si>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</si>
  <si>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</si>
  <si>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</si>
  <si>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</si>
  <si>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</si>
  <si>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</si>
  <si>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</si>
  <si>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</si>
  <si>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</si>
  <si>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</si>
  <si>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</si>
  <si>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</si>
  <si>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</si>
  <si>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</si>
  <si>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</si>
  <si>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</si>
  <si>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</si>
  <si>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</si>
  <si>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</si>
  <si>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</si>
  <si>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</si>
  <si>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</si>
  <si>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</si>
  <si>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</si>
  <si>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</si>
  <si>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</si>
  <si>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</si>
  <si>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</si>
  <si>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</si>
  <si>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</si>
  <si>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</si>
  <si>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</si>
  <si>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</si>
  <si>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</si>
  <si>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</si>
  <si>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</si>
  <si>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</si>
  <si>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</si>
  <si>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</si>
  <si>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</si>
  <si>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</si>
  <si>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</si>
  <si>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</si>
  <si>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</si>
  <si>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</si>
  <si>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</si>
  <si>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</si>
  <si>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</si>
  <si>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</si>
  <si>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</si>
  <si>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</si>
  <si>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</si>
  <si>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</si>
  <si>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</si>
  <si>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</si>
  <si>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</si>
  <si>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</si>
  <si>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</si>
  <si>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</si>
  <si>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</si>
  <si>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</si>
  <si>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</si>
  <si>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</si>
  <si>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</si>
  <si>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</si>
  <si>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</si>
  <si>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</si>
  <si>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</si>
  <si>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</si>
  <si>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</si>
  <si>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</si>
  <si>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</si>
  <si>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</si>
  <si>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</si>
  <si>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</si>
  <si>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</si>
  <si>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</si>
  <si>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</si>
  <si>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</si>
  <si>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</si>
  <si>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</si>
  <si>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</si>
  <si>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</si>
  <si>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</si>
  <si>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</si>
  <si>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</si>
  <si>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</si>
  <si>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</si>
  <si>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</si>
  <si>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</si>
  <si>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</si>
  <si>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</si>
  <si>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</si>
  <si>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</si>
  <si>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</si>
  <si>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</si>
  <si>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</si>
  <si>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</si>
  <si>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</si>
  <si>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</si>
  <si>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</si>
  <si>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</si>
  <si>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</si>
  <si>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</si>
  <si>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</si>
  <si>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</si>
  <si>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</si>
  <si>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</si>
  <si>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</si>
  <si>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</si>
  <si>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</si>
  <si>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</si>
  <si>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</si>
  <si>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</si>
  <si>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</si>
  <si>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</si>
  <si>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</si>
  <si>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</si>
  <si>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</si>
  <si>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</si>
  <si>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</si>
  <si>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</si>
  <si>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</si>
  <si>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</si>
  <si>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</si>
  <si>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</si>
  <si>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</si>
  <si>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</si>
  <si>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</si>
  <si>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</si>
  <si>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</si>
  <si>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</si>
  <si>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</si>
  <si>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</si>
  <si>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</si>
  <si>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</si>
  <si>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</si>
  <si>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</si>
  <si>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</si>
  <si>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</si>
  <si>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</si>
  <si>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</si>
  <si>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</si>
  <si>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</si>
  <si>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</si>
  <si>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</si>
  <si>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</si>
  <si>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</si>
  <si>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</si>
  <si>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</si>
  <si>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</si>
  <si>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</si>
  <si>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</si>
  <si>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</si>
  <si>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</si>
  <si>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</si>
  <si>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</si>
  <si>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</si>
  <si>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</si>
  <si>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</si>
  <si>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</si>
  <si>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</si>
  <si>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</si>
  <si>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</si>
  <si>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</si>
  <si>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</si>
  <si>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</si>
  <si>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</si>
  <si>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</si>
  <si>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</si>
  <si>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</si>
  <si>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</si>
  <si>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</si>
  <si>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</si>
  <si>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</si>
  <si>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</si>
  <si>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</si>
  <si>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</si>
  <si>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</si>
  <si>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</si>
  <si>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</si>
  <si>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</si>
  <si>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</si>
  <si>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</si>
  <si>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</si>
  <si>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</si>
  <si>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</si>
  <si>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</si>
  <si>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</si>
  <si>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</si>
  <si>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</si>
  <si>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</si>
  <si>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</si>
  <si>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</si>
  <si>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</si>
  <si>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</si>
  <si>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</si>
  <si>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</si>
  <si>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</si>
  <si>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</si>
  <si>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</si>
  <si>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</si>
  <si>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</si>
  <si>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</si>
  <si>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</si>
  <si>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</si>
  <si>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</si>
  <si>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</si>
  <si>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</si>
  <si>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</si>
  <si>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</si>
  <si>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</si>
  <si>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</si>
  <si>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</si>
  <si>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</si>
  <si>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</si>
  <si>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</si>
  <si>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</si>
  <si>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</si>
  <si>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</si>
  <si>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</si>
  <si>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</si>
  <si>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</si>
  <si>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</si>
  <si>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</si>
  <si>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</si>
  <si>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</si>
  <si>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</si>
  <si>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</si>
  <si>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</si>
  <si>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</si>
  <si>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</si>
  <si>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</si>
  <si>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</si>
  <si>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</si>
  <si>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</si>
  <si>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</si>
  <si>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</si>
  <si>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</si>
  <si>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</si>
  <si>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</si>
  <si>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</si>
  <si>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</si>
  <si>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</si>
  <si>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</si>
  <si>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</si>
  <si>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</si>
  <si>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</si>
  <si>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</si>
  <si>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</si>
  <si>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</si>
  <si>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</si>
  <si>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</si>
  <si>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</si>
  <si>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</si>
  <si>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</si>
  <si>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</si>
  <si>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</si>
  <si>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</si>
  <si>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</si>
  <si>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</si>
  <si>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</si>
  <si>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</si>
  <si>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</si>
  <si>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</si>
  <si>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</si>
  <si>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</si>
  <si>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</si>
  <si>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</si>
  <si>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</si>
  <si>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</si>
  <si>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</si>
  <si>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</si>
  <si>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</si>
  <si>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</si>
  <si>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</si>
  <si>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</si>
  <si>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</si>
  <si>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</si>
  <si>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</si>
  <si>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</si>
  <si>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</si>
  <si>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</si>
  <si>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</si>
  <si>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</si>
  <si>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</si>
  <si>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</si>
  <si>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</si>
  <si>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</si>
  <si>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</si>
  <si>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</si>
  <si>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</si>
  <si>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</si>
  <si>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</si>
  <si>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</si>
  <si>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</si>
  <si>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</si>
  <si>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</si>
  <si>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</si>
  <si>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</si>
  <si>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</si>
  <si>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</si>
  <si>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</si>
  <si>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</si>
  <si>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</si>
  <si>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</si>
  <si>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</si>
  <si>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</si>
  <si>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</si>
  <si>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</si>
  <si>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</si>
  <si>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</si>
  <si>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</si>
  <si>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</si>
  <si>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</si>
  <si>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</si>
  <si>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</si>
  <si>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</si>
  <si>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</si>
  <si>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</si>
  <si>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</si>
  <si>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</si>
  <si>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</si>
  <si>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</si>
  <si>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</si>
  <si>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</si>
  <si>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</si>
  <si>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</si>
  <si>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</si>
  <si>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</si>
  <si>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</si>
  <si>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</si>
  <si>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</si>
  <si>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</si>
  <si>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</si>
  <si>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</si>
  <si>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</si>
  <si>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</si>
  <si>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</si>
  <si>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</si>
  <si>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</si>
  <si>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</si>
  <si>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</si>
  <si>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</si>
  <si>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</si>
  <si>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</si>
  <si>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</si>
  <si>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</si>
  <si>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</si>
  <si>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</si>
  <si>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</si>
  <si>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</si>
  <si>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</si>
  <si>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</si>
  <si>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</si>
  <si>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</si>
  <si>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</si>
  <si>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</si>
  <si>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</si>
  <si>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</si>
  <si>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</si>
  <si>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</si>
  <si>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</si>
  <si>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</si>
  <si>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</si>
  <si>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</si>
  <si>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</si>
  <si>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</si>
  <si>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</si>
  <si>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</si>
  <si>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</si>
  <si>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</si>
  <si>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</si>
  <si>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</si>
  <si>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</si>
  <si>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</si>
  <si>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</si>
  <si>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</si>
  <si>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</si>
  <si>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</si>
  <si>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</si>
  <si>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</si>
  <si>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</si>
  <si>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</si>
  <si>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</si>
  <si>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</si>
  <si>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</si>
  <si>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</si>
  <si>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</si>
  <si>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</si>
  <si>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</si>
  <si>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</si>
  <si>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</si>
  <si>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</si>
  <si>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</si>
  <si>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</si>
  <si>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</si>
  <si>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</si>
  <si>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</si>
  <si>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</si>
  <si>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</si>
  <si>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</si>
  <si>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</si>
  <si>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</si>
  <si>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</si>
  <si>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</si>
  <si>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</si>
  <si>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</si>
  <si>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</si>
  <si>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</si>
  <si>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</si>
  <si>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</si>
  <si>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</si>
  <si>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</si>
  <si>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</si>
  <si>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</si>
  <si>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</si>
  <si>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</si>
  <si>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</si>
  <si>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</si>
  <si>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</si>
  <si>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</si>
  <si>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</si>
  <si>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</si>
  <si>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</si>
  <si>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</si>
  <si>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</si>
  <si>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</si>
  <si>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</si>
  <si>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</si>
  <si>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</si>
  <si>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</si>
  <si>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</si>
  <si>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</si>
  <si>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</si>
  <si>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</si>
  <si>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</si>
  <si>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</si>
  <si>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</si>
  <si>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</si>
  <si>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</si>
  <si>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</si>
  <si>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</si>
  <si>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</si>
  <si>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</si>
  <si>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</si>
  <si>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</si>
  <si>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</si>
  <si>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</si>
  <si>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</si>
  <si>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</si>
  <si>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</si>
  <si>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</si>
  <si>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</si>
  <si>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</si>
  <si>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</si>
  <si>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</si>
  <si>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</si>
  <si>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</si>
  <si>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</si>
  <si>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</si>
  <si>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</si>
  <si>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</si>
  <si>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</si>
  <si>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</si>
  <si>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</si>
  <si>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</si>
  <si>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</si>
  <si>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</si>
  <si>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</si>
  <si>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</si>
  <si>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</si>
  <si>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</si>
  <si>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</si>
  <si>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</si>
  <si>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</si>
  <si>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</si>
  <si>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</si>
  <si>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</si>
  <si>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</si>
  <si>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</si>
  <si>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</si>
  <si>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</si>
  <si>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</si>
  <si>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</si>
  <si>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</si>
  <si>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</si>
  <si>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</si>
  <si>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</si>
  <si>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</si>
  <si>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</si>
  <si>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</si>
  <si>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</si>
  <si>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</si>
  <si>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</si>
  <si>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</si>
  <si>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</si>
  <si>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</si>
  <si>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</si>
  <si>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</si>
  <si>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</si>
  <si>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</si>
  <si>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</si>
  <si>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</si>
  <si>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</si>
  <si>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</si>
  <si>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</si>
  <si>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</si>
  <si>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</si>
  <si>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</si>
  <si>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</si>
  <si>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</si>
  <si>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</si>
  <si>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</si>
  <si>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</si>
  <si>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</si>
  <si>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</si>
  <si>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</si>
  <si>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</si>
  <si>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</si>
  <si>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</si>
  <si>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</si>
  <si>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</si>
  <si>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</si>
  <si>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</si>
  <si>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</si>
  <si>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</si>
  <si>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</si>
  <si>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</si>
  <si>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</si>
  <si>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</si>
  <si>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</si>
  <si>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</si>
  <si>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</si>
  <si>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</si>
  <si>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</si>
  <si>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</si>
  <si>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</si>
  <si>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</si>
  <si>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</si>
  <si>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</si>
  <si>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</si>
  <si>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</si>
  <si>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</si>
  <si>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</si>
  <si>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</si>
  <si>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</si>
  <si>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</si>
  <si>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</si>
  <si>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</si>
  <si>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</si>
  <si>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</si>
  <si>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</si>
  <si>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</si>
  <si>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</si>
  <si>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</si>
  <si>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</si>
  <si>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</si>
  <si>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</si>
  <si>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</si>
  <si>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</si>
  <si>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</si>
  <si>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</si>
  <si>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</si>
  <si>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</si>
  <si>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</si>
  <si>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</si>
  <si>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</si>
  <si>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</si>
  <si>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</si>
  <si>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</si>
  <si>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</si>
  <si>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</si>
  <si>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</si>
  <si>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</si>
  <si>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</si>
  <si>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</si>
  <si>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</si>
  <si>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</si>
  <si>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</si>
  <si>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</si>
  <si>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</si>
  <si>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</si>
  <si>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</si>
  <si>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</si>
  <si>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</si>
  <si>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</si>
  <si>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</si>
  <si>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</si>
  <si>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</si>
  <si>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</si>
  <si>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</si>
  <si>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</si>
  <si>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</si>
  <si>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</si>
  <si>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</si>
  <si>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</si>
  <si>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</si>
  <si>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</si>
  <si>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</si>
  <si>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</si>
  <si>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</si>
  <si>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</si>
  <si>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</si>
  <si>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</si>
  <si>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</si>
  <si>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</si>
  <si>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</si>
  <si>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</si>
  <si>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</si>
  <si>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</si>
  <si>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</si>
  <si>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</si>
  <si>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</si>
  <si>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</si>
  <si>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</si>
  <si>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</si>
  <si>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</si>
  <si>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</si>
  <si>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</si>
  <si>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</si>
  <si>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</si>
  <si>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</si>
  <si>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</si>
  <si>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</si>
  <si>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</si>
  <si>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</si>
  <si>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</si>
  <si>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</si>
  <si>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</si>
  <si>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</si>
  <si>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</si>
  <si>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</si>
  <si>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</si>
  <si>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</si>
  <si>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</si>
  <si>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</si>
  <si>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</si>
  <si>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</si>
  <si>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</si>
  <si>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</si>
  <si>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</si>
  <si>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</si>
  <si>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</si>
  <si>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</si>
  <si>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</si>
  <si>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</si>
  <si>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</si>
  <si>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</si>
  <si>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</si>
  <si>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</si>
  <si>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</si>
  <si>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</si>
  <si>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</si>
  <si>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</si>
  <si>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</si>
  <si>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</si>
  <si>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</si>
  <si>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</si>
  <si>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</si>
  <si>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</si>
  <si>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</si>
  <si>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</si>
  <si>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</si>
  <si>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</si>
  <si>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</si>
  <si>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</si>
  <si>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</si>
  <si>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</si>
  <si>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</si>
  <si>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</si>
  <si>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</si>
  <si>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</si>
  <si>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</si>
  <si>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</si>
  <si>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</si>
  <si>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</si>
  <si>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</si>
  <si>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</si>
  <si>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</si>
  <si>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</si>
  <si>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</si>
  <si>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</si>
  <si>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</si>
  <si>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</si>
  <si>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</si>
  <si>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</si>
  <si>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</si>
  <si>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</si>
  <si>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</si>
  <si>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</si>
  <si>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</si>
  <si>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</si>
  <si>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</si>
  <si>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</si>
  <si>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</si>
  <si>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</si>
  <si>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</si>
  <si>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</si>
  <si>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</si>
  <si>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</si>
  <si>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</si>
  <si>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</si>
  <si>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</si>
  <si>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</si>
  <si>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</si>
  <si>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</si>
  <si>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</si>
  <si>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</si>
  <si>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</si>
  <si>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</si>
  <si>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</si>
  <si>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</si>
  <si>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</si>
  <si>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</si>
  <si>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</si>
  <si>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</si>
  <si>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</si>
  <si>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</si>
  <si>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</si>
  <si>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</si>
  <si>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</si>
  <si>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</si>
  <si>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</si>
  <si>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</si>
  <si>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</si>
  <si>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</si>
  <si>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</si>
  <si>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</si>
  <si>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</si>
  <si>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</si>
  <si>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</si>
  <si>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</si>
  <si>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</si>
  <si>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</si>
  <si>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</si>
  <si>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</si>
  <si>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</si>
  <si>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</si>
  <si>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</si>
  <si>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</si>
  <si>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</si>
  <si>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</si>
  <si>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</si>
  <si>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</si>
  <si>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</si>
  <si>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</si>
  <si>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</si>
  <si>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</si>
  <si>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</si>
  <si>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</si>
  <si>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</si>
  <si>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</si>
  <si>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</si>
  <si>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</si>
  <si>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</si>
  <si>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</si>
  <si>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</si>
  <si>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</si>
  <si>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</si>
  <si>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</si>
  <si>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</si>
  <si>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</si>
  <si>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</si>
  <si>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</si>
  <si>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</si>
  <si>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</si>
  <si>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</si>
  <si>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</si>
  <si>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</si>
  <si>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</si>
  <si>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</si>
  <si>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</si>
  <si>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</si>
  <si>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</si>
  <si>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</si>
  <si>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</si>
  <si>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</si>
  <si>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</si>
  <si>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</si>
  <si>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</si>
  <si>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</si>
  <si>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</si>
  <si>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</si>
  <si>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</si>
  <si>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</si>
  <si>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</si>
  <si>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</si>
  <si>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</si>
  <si>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</si>
  <si>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</si>
  <si>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</si>
  <si>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</si>
  <si>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</si>
  <si>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</si>
  <si>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</si>
  <si>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</si>
  <si>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</si>
  <si>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</si>
  <si>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</si>
  <si>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</si>
  <si>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</si>
  <si>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</si>
  <si>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</si>
  <si>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</si>
  <si>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</si>
  <si>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</si>
  <si>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</si>
  <si>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</si>
  <si>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</si>
  <si>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</si>
  <si>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</si>
  <si>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</si>
  <si>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</si>
  <si>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</si>
  <si>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</si>
  <si>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</si>
  <si>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</si>
  <si>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</si>
  <si>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</si>
  <si>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</si>
  <si>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</si>
  <si>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</si>
  <si>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</si>
  <si>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</si>
  <si>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</si>
  <si>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</si>
  <si>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</si>
  <si>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</si>
  <si>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</si>
  <si>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</si>
  <si>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</si>
  <si>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</si>
  <si>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</si>
  <si>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</si>
  <si>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</si>
  <si>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</si>
  <si>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</si>
  <si>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</si>
  <si>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</si>
  <si>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</si>
  <si>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</si>
  <si>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</si>
  <si>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</si>
  <si>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</si>
  <si>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</si>
  <si>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</si>
  <si>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</si>
  <si>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</si>
  <si>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</si>
  <si>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</si>
  <si>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</si>
  <si>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</si>
  <si>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</si>
  <si>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</si>
  <si>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</si>
  <si>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</si>
  <si>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</si>
  <si>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</si>
  <si>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</si>
  <si>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</si>
  <si>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</si>
  <si>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</si>
  <si>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</si>
  <si>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</si>
  <si>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</si>
  <si>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</si>
  <si>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</si>
  <si>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</si>
  <si>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</si>
  <si>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</si>
  <si>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</si>
  <si>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</si>
  <si>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</si>
  <si>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</si>
  <si>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</si>
  <si>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</si>
  <si>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</si>
  <si>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</si>
  <si>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</si>
  <si>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</si>
  <si>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</si>
  <si>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</si>
  <si>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</si>
  <si>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</si>
  <si>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</si>
  <si>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</si>
  <si>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</si>
  <si>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</si>
  <si>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</si>
  <si>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</si>
  <si>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</si>
  <si>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</si>
  <si>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</si>
  <si>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</si>
  <si>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</si>
  <si>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</si>
  <si>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</si>
  <si>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</si>
  <si>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</si>
  <si>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</si>
  <si>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</si>
  <si>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</si>
  <si>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</si>
  <si>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</si>
  <si>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</si>
  <si>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</si>
  <si>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</si>
  <si>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</si>
  <si>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</si>
  <si>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</si>
  <si>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</si>
  <si>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</si>
  <si>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</si>
  <si>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</si>
  <si>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</si>
  <si>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</si>
  <si>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</si>
  <si>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</si>
  <si>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</si>
  <si>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</si>
  <si>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</si>
  <si>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</si>
  <si>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</si>
  <si>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</si>
  <si>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</si>
  <si>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</si>
  <si>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</si>
  <si>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</si>
  <si>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</si>
  <si>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</si>
  <si>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</si>
  <si>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</si>
  <si>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</si>
  <si>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</si>
  <si>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</si>
  <si>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</si>
  <si>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</si>
  <si>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</si>
  <si>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</si>
  <si>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</si>
  <si>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</si>
  <si>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</si>
  <si>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</si>
  <si>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</si>
  <si>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</si>
  <si>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</si>
  <si>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</si>
  <si>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</si>
  <si>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</si>
  <si>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</si>
  <si>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</si>
  <si>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</si>
  <si>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</si>
  <si>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</si>
  <si>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</si>
  <si>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</si>
  <si>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</si>
  <si>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</si>
  <si>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</si>
  <si>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</si>
  <si>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</si>
  <si>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</si>
  <si>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</si>
  <si>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</si>
  <si>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</si>
  <si>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</si>
  <si>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</si>
  <si>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</si>
  <si>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</si>
  <si>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</si>
  <si>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</si>
  <si>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</si>
  <si>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</si>
  <si>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</si>
  <si>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</si>
  <si>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</si>
  <si>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</si>
  <si>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</si>
  <si>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</si>
  <si>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</si>
  <si>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</si>
  <si>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</si>
  <si>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</si>
  <si>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</si>
  <si>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</si>
  <si>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</si>
  <si>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</si>
  <si>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</si>
  <si>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</si>
  <si>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</si>
  <si>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</si>
  <si>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</si>
  <si>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</si>
  <si>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</si>
  <si>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</si>
  <si>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</si>
  <si>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</si>
  <si>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</si>
  <si>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</si>
  <si>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</si>
  <si>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</si>
  <si>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</si>
  <si>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</si>
  <si>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</si>
  <si>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</si>
  <si>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</si>
  <si>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</si>
  <si>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</si>
  <si>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</si>
  <si>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</si>
  <si>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</si>
  <si>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</si>
  <si>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</si>
  <si>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</si>
  <si>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</si>
  <si>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</si>
  <si>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</si>
  <si>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</si>
  <si>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</si>
  <si>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</si>
  <si>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</si>
  <si>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</si>
  <si>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</si>
  <si>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</si>
  <si>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</si>
  <si>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</si>
  <si>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</si>
  <si>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</si>
  <si>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</si>
  <si>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</si>
  <si>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</si>
  <si>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</si>
  <si>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</si>
  <si>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</si>
  <si>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</si>
  <si>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</si>
  <si>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</si>
  <si>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</si>
  <si>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</si>
  <si>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</si>
  <si>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</si>
  <si>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</si>
  <si>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</si>
  <si>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</si>
  <si>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</si>
  <si>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</si>
  <si>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</si>
  <si>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</si>
  <si>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</si>
  <si>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</si>
  <si>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</si>
  <si>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</si>
  <si>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</si>
  <si>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</si>
  <si>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</si>
  <si>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</si>
  <si>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</si>
  <si>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</si>
  <si>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</si>
  <si>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</si>
  <si>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</si>
  <si>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</si>
  <si>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</si>
  <si>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</si>
  <si>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</si>
  <si>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</si>
  <si>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</si>
  <si>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</si>
  <si>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</si>
  <si>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</si>
  <si>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</si>
  <si>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</si>
  <si>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</si>
  <si>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</si>
  <si>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</si>
  <si>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</si>
  <si>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</si>
  <si>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</si>
  <si>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</si>
  <si>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</si>
  <si>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</si>
  <si>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</si>
  <si>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</si>
  <si>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</si>
  <si>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</si>
  <si>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</si>
  <si>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</si>
  <si>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</si>
  <si>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</si>
  <si>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</si>
  <si>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</si>
  <si>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</si>
  <si>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</si>
  <si>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</si>
  <si>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</si>
  <si>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</si>
  <si>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</si>
  <si>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</si>
  <si>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</si>
  <si>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</si>
  <si>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</si>
  <si>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</si>
  <si>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</si>
  <si>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</si>
  <si>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</si>
  <si>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</si>
  <si>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</si>
  <si>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</si>
  <si>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</si>
  <si>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</si>
  <si>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</si>
  <si>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</si>
  <si>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</si>
  <si>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</si>
  <si>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</si>
  <si>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</si>
  <si>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</si>
  <si>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</si>
  <si>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</si>
  <si>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</si>
  <si>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</si>
  <si>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</si>
  <si>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</si>
  <si>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</si>
  <si>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</si>
  <si>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</si>
  <si>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</si>
  <si>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</si>
  <si>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</si>
  <si>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</si>
  <si>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</si>
  <si>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</si>
  <si>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</si>
  <si>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</si>
  <si>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</si>
  <si>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</si>
  <si>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</si>
  <si>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</si>
  <si>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</si>
  <si>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</si>
  <si>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</si>
  <si>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</si>
  <si>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</si>
  <si>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</si>
  <si>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</si>
  <si>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</si>
  <si>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</si>
  <si>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</si>
  <si>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</si>
  <si>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</si>
  <si>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</si>
  <si>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</si>
  <si>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</si>
  <si>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</si>
  <si>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</si>
  <si>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</si>
  <si>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</si>
  <si>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</si>
  <si>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</si>
  <si>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</si>
  <si>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</si>
  <si>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</si>
  <si>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</si>
  <si>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</si>
  <si>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</si>
  <si>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</si>
  <si>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</si>
  <si>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</si>
  <si>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</si>
  <si>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</si>
  <si>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</si>
  <si>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</si>
  <si>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</si>
  <si>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</si>
  <si>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</si>
  <si>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</si>
  <si>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</si>
  <si>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</si>
  <si>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</si>
  <si>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</si>
  <si>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</si>
  <si>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</si>
  <si>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</si>
  <si>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</si>
  <si>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</si>
  <si>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</si>
  <si>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</si>
  <si>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</si>
  <si>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</si>
  <si>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</si>
  <si>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</si>
  <si>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</si>
  <si>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</si>
  <si>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</si>
  <si>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</si>
  <si>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</si>
  <si>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</si>
  <si>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</si>
  <si>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</si>
  <si>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</si>
  <si>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</si>
  <si>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</si>
  <si>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</si>
  <si>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</si>
  <si>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</si>
  <si>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</si>
  <si>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</si>
  <si>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</si>
  <si>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</si>
  <si>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</si>
  <si>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</si>
  <si>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</si>
  <si>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</si>
  <si>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</si>
  <si>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</si>
  <si>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</si>
  <si>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</si>
  <si>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</si>
  <si>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</si>
  <si>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</si>
  <si>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</si>
  <si>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</si>
  <si>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</si>
  <si>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</si>
  <si>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</si>
  <si>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</si>
  <si>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</si>
  <si>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</si>
  <si>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</si>
  <si>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</si>
  <si>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</si>
  <si>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</si>
  <si>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</si>
  <si>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</si>
  <si>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</si>
  <si>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</si>
  <si>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</si>
  <si>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</si>
  <si>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</si>
  <si>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</si>
  <si>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</si>
  <si>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</si>
  <si>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</si>
  <si>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</si>
  <si>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</si>
  <si>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</si>
  <si>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</si>
  <si>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</si>
  <si>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</si>
  <si>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</si>
  <si>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</si>
  <si>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</si>
  <si>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</si>
  <si>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</si>
  <si>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</si>
  <si>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</si>
  <si>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</si>
  <si>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</si>
  <si>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</si>
  <si>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</si>
  <si>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</si>
  <si>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</si>
  <si>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</si>
  <si>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</si>
  <si>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</si>
  <si>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</si>
  <si>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</si>
  <si>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</si>
  <si>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</si>
  <si>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</si>
  <si>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</si>
  <si>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</si>
  <si>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</si>
  <si>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</si>
  <si>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</si>
  <si>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</si>
  <si>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</si>
  <si>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</si>
  <si>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</si>
  <si>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</si>
  <si>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</si>
  <si>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</si>
  <si>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</si>
  <si>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</si>
  <si>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</si>
  <si>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</si>
  <si>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</si>
  <si>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</si>
  <si>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</si>
  <si>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</si>
  <si>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</si>
  <si>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</si>
  <si>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</si>
  <si>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</si>
  <si>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</si>
  <si>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</si>
  <si>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</si>
  <si>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</si>
  <si>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</si>
  <si>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</si>
  <si>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</si>
  <si>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</si>
  <si>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</si>
  <si>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</si>
  <si>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</si>
  <si>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</si>
  <si>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</si>
  <si>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</si>
  <si>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</si>
  <si>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</si>
  <si>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</si>
  <si>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</si>
  <si>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</si>
  <si>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</si>
  <si>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</si>
  <si>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</si>
  <si>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</si>
  <si>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</si>
  <si>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</si>
  <si>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</si>
  <si>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</si>
  <si>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</si>
  <si>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</si>
  <si>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</si>
  <si>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</si>
  <si>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</si>
  <si>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</si>
  <si>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</si>
  <si>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</si>
  <si>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</si>
  <si>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</si>
  <si>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</si>
  <si>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</si>
  <si>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</si>
  <si>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</si>
  <si>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</si>
  <si>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</si>
  <si>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</si>
  <si>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</si>
  <si>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</si>
  <si>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</si>
  <si>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</si>
  <si>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</si>
  <si>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</si>
  <si>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</si>
  <si>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</si>
  <si>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</si>
  <si>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</si>
  <si>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</si>
  <si>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</si>
  <si>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</si>
  <si>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</si>
  <si>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</si>
  <si>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</si>
  <si>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</si>
  <si>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</si>
  <si>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</si>
  <si>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</si>
  <si>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</si>
  <si>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</si>
  <si>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</si>
  <si>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</si>
  <si>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</si>
  <si>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</si>
  <si>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</si>
  <si>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</si>
  <si>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</si>
  <si>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</si>
  <si>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</si>
  <si>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</si>
  <si>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</si>
  <si>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</si>
  <si>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</si>
  <si>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</si>
  <si>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</si>
  <si>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</si>
  <si>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</si>
  <si>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</si>
  <si>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</si>
  <si>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</si>
  <si>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</si>
  <si>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</si>
  <si>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</si>
  <si>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</si>
  <si>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</si>
  <si>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</si>
  <si>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</si>
  <si>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</si>
  <si>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</si>
  <si>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</si>
  <si>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</si>
  <si>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</si>
  <si>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</si>
  <si>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</si>
  <si>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</si>
  <si>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</si>
  <si>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</si>
  <si>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</si>
  <si>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</si>
  <si>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</si>
  <si>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</si>
  <si>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</si>
  <si>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</si>
  <si>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</si>
  <si>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</si>
  <si>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</si>
  <si>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</si>
  <si>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</si>
  <si>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</si>
  <si>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</si>
  <si>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</si>
  <si>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</si>
  <si>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</si>
  <si>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</si>
  <si>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</si>
  <si>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</si>
  <si>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</si>
  <si>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</si>
  <si>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</si>
  <si>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</si>
  <si>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</si>
  <si>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</si>
  <si>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</si>
  <si>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</si>
  <si>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</si>
  <si>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</si>
  <si>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</si>
  <si>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</si>
  <si>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</si>
  <si>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</si>
  <si>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</si>
  <si>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</si>
  <si>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</si>
  <si>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</si>
  <si>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</si>
  <si>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</si>
  <si>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</si>
  <si>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</si>
  <si>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</si>
  <si>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</si>
  <si>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</si>
  <si>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</si>
  <si>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</si>
  <si>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</si>
  <si>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</si>
  <si>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</si>
  <si>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</si>
  <si>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</si>
  <si>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</si>
  <si>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</si>
  <si>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</si>
  <si>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</si>
  <si>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</si>
  <si>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</si>
  <si>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</si>
  <si>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</si>
  <si>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</si>
  <si>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</si>
  <si>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</si>
  <si>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</si>
  <si>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</si>
  <si>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</si>
  <si>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</si>
  <si>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</si>
  <si>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</si>
  <si>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</si>
  <si>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</si>
  <si>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</si>
  <si>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</si>
  <si>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</si>
  <si>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</si>
  <si>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</si>
  <si>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</si>
  <si>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</si>
  <si>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</si>
  <si>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</si>
  <si>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</si>
  <si>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</si>
  <si>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</si>
  <si>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</si>
  <si>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</si>
  <si>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</si>
  <si>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</si>
  <si>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</si>
  <si>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</si>
  <si>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</si>
  <si>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</si>
  <si>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</si>
  <si>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</si>
  <si>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</si>
  <si>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</si>
  <si>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</si>
  <si>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</si>
  <si>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</si>
  <si>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</si>
  <si>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</si>
  <si>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</si>
  <si>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</si>
  <si>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</si>
  <si>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</si>
  <si>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</si>
  <si>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</si>
  <si>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</si>
  <si>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</si>
  <si>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</si>
  <si>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</si>
  <si>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</si>
  <si>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</si>
  <si>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</si>
  <si>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</si>
  <si>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</si>
  <si>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</si>
  <si>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</si>
  <si>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</si>
  <si>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</si>
  <si>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</si>
  <si>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</si>
  <si>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</si>
  <si>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</si>
  <si>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</si>
  <si>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</si>
  <si>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</si>
  <si>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</si>
  <si>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</si>
  <si>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</si>
  <si>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</si>
  <si>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</si>
  <si>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</si>
  <si>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</si>
  <si>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</si>
  <si>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</si>
  <si>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</si>
  <si>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</si>
  <si>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</si>
  <si>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</si>
  <si>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</si>
  <si>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</si>
  <si>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</si>
  <si>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</si>
  <si>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</si>
  <si>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</si>
  <si>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</si>
  <si>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</si>
  <si>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</si>
  <si>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</si>
  <si>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</si>
  <si>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</si>
  <si>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</si>
  <si>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</si>
  <si>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</si>
  <si>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</si>
  <si>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</si>
  <si>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</si>
  <si>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</si>
  <si>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</si>
  <si>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</si>
  <si>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</si>
  <si>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</si>
  <si>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</si>
  <si>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</si>
  <si>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</si>
  <si>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</si>
  <si>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</si>
  <si>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</si>
  <si>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</si>
  <si>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</si>
  <si>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</si>
  <si>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</si>
  <si>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</si>
  <si>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</si>
  <si>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</si>
  <si>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</si>
  <si>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</si>
  <si>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</si>
  <si>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</si>
  <si>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</si>
  <si>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</si>
  <si>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</si>
  <si>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</si>
  <si>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</si>
  <si>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</si>
  <si>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</si>
  <si>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</si>
  <si>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</si>
  <si>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</si>
  <si>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</si>
  <si>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</si>
  <si>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</si>
  <si>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</si>
  <si>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</si>
  <si>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</si>
  <si>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</si>
  <si>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</si>
  <si>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</si>
  <si>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</si>
  <si>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</si>
  <si>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</si>
  <si>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</si>
  <si>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</si>
  <si>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</si>
  <si>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</si>
  <si>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</si>
  <si>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</si>
  <si>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</si>
  <si>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</si>
  <si>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</si>
  <si>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</si>
  <si>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</si>
  <si>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</si>
  <si>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</si>
  <si>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</si>
  <si>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</si>
  <si>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</si>
  <si>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</si>
  <si>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</si>
  <si>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</si>
  <si>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</si>
  <si>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</si>
  <si>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</si>
  <si>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</si>
  <si>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</si>
  <si>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</si>
  <si>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</si>
  <si>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</si>
  <si>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</si>
  <si>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</si>
  <si>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</si>
  <si>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</si>
  <si>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</si>
  <si>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</si>
  <si>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</si>
  <si>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</si>
  <si>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</si>
  <si>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</si>
  <si>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</si>
  <si>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</si>
  <si>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</si>
  <si>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</si>
  <si>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</si>
  <si>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</si>
  <si>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</si>
  <si>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</si>
  <si>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</si>
  <si>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</si>
  <si>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</si>
  <si>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</si>
  <si>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</si>
  <si>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</si>
  <si>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</si>
  <si>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</si>
  <si>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</si>
  <si>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</si>
  <si>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</si>
  <si>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</si>
  <si>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</si>
  <si>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</si>
  <si>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</si>
  <si>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</si>
  <si>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</si>
  <si>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</si>
  <si>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</si>
  <si>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</si>
  <si>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</si>
  <si>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</si>
  <si>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</si>
  <si>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</si>
  <si>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</si>
  <si>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</si>
  <si>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</si>
  <si>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</si>
  <si>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</si>
  <si>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</si>
  <si>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</si>
  <si>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</si>
  <si>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</si>
  <si>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</si>
  <si>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</si>
  <si>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</si>
  <si>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</si>
  <si>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</si>
  <si>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</si>
  <si>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</si>
  <si>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</si>
  <si>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</si>
  <si>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</si>
  <si>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</si>
  <si>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</si>
  <si>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</si>
  <si>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</si>
  <si>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</si>
  <si>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</si>
  <si>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</si>
  <si>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</si>
  <si>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</si>
  <si>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</si>
  <si>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</si>
  <si>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</si>
  <si>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</si>
  <si>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</si>
  <si>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</si>
  <si>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</si>
  <si>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</si>
  <si>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</si>
  <si>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</si>
  <si>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</si>
  <si>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</si>
  <si>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</si>
  <si>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</si>
  <si>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</si>
  <si>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</si>
  <si>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</si>
  <si>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</si>
  <si>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</si>
  <si>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</si>
  <si>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</si>
  <si>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</si>
  <si>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</si>
  <si>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</si>
  <si>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</si>
  <si>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</si>
  <si>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</si>
  <si>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</si>
  <si>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</si>
  <si>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</si>
  <si>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</si>
  <si>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</si>
  <si>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</si>
  <si>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</si>
  <si>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</si>
  <si>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</si>
  <si>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</si>
  <si>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</si>
  <si>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</si>
  <si>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</si>
  <si>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</si>
  <si>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</si>
  <si>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</si>
  <si>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</si>
  <si>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</si>
  <si>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</si>
  <si>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</si>
  <si>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</si>
  <si>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</si>
  <si>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</si>
  <si>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</si>
  <si>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</si>
  <si>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</si>
  <si>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</si>
  <si>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</si>
  <si>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</si>
  <si>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</si>
  <si>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</si>
  <si>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</si>
  <si>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</si>
  <si>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</si>
  <si>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</si>
  <si>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</si>
  <si>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</si>
  <si>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</si>
  <si>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</si>
  <si>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</si>
  <si>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</si>
  <si>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</si>
  <si>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</si>
  <si>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</si>
  <si>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</si>
  <si>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</si>
  <si>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</si>
  <si>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</si>
  <si>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</si>
  <si>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</si>
  <si>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</si>
  <si>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</si>
  <si>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</si>
  <si>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</si>
  <si>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</si>
  <si>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</si>
  <si>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</si>
  <si>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</si>
  <si>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</si>
  <si>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</si>
  <si>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</si>
  <si>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</si>
  <si>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</si>
  <si>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</si>
  <si>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</si>
  <si>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</si>
  <si>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</si>
  <si>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</si>
  <si>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</si>
  <si>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</si>
  <si>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</si>
  <si>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</si>
  <si>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</si>
  <si>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</si>
  <si>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</si>
  <si>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</si>
  <si>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</si>
  <si>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</si>
  <si>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</si>
  <si>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</si>
  <si>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</si>
  <si>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</si>
  <si>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</si>
  <si>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</si>
  <si>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</si>
  <si>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</si>
  <si>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</si>
  <si>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</si>
  <si>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</si>
  <si>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</si>
  <si>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</si>
  <si>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</si>
  <si>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</si>
  <si>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</si>
  <si>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</si>
  <si>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</si>
  <si>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</si>
  <si>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</si>
  <si>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</si>
  <si>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</si>
  <si>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</si>
  <si>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</si>
  <si>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</si>
  <si>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</si>
  <si>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</si>
  <si>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</si>
  <si>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</si>
  <si>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</si>
  <si>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</si>
  <si>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</si>
  <si>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</si>
  <si>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</si>
  <si>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</si>
  <si>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</si>
  <si>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</si>
  <si>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</si>
  <si>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</si>
  <si>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</si>
  <si>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</si>
  <si>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</si>
  <si>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</si>
  <si>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</si>
  <si>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</si>
  <si>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</si>
  <si>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</si>
  <si>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</si>
  <si>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</si>
  <si>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</si>
  <si>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</si>
  <si>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</si>
  <si>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</si>
  <si>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</si>
  <si>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</si>
  <si>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</si>
  <si>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</si>
  <si>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</si>
  <si>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</si>
  <si>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</si>
  <si>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</si>
  <si>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</si>
  <si>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</si>
  <si>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</si>
  <si>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</si>
  <si>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</si>
  <si>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</si>
  <si>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</si>
  <si>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</si>
  <si>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</si>
  <si>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</si>
  <si>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</si>
  <si>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</si>
  <si>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</si>
  <si>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</si>
  <si>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</si>
  <si>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</si>
  <si>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</si>
  <si>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</si>
  <si>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</si>
  <si>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</si>
  <si>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</si>
  <si>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</si>
  <si>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</si>
  <si>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</si>
  <si>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</si>
  <si>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</si>
  <si>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</si>
  <si>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</si>
  <si>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</si>
  <si>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</si>
  <si>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</si>
  <si>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</si>
  <si>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</si>
  <si>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</si>
  <si>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</si>
  <si>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</si>
  <si>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</si>
  <si>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</si>
  <si>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</si>
  <si>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</si>
  <si>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</si>
  <si>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</si>
  <si>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</si>
  <si>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</si>
  <si>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</si>
  <si>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</si>
  <si>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</si>
  <si>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</si>
  <si>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</si>
  <si>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</si>
  <si>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</si>
  <si>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</si>
  <si>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</si>
  <si>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</si>
  <si>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</si>
  <si>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</si>
  <si>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</si>
  <si>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</si>
  <si>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</si>
  <si>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</si>
  <si>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</si>
  <si>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</si>
  <si>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</si>
  <si>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</si>
  <si>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</si>
  <si>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</si>
  <si>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</si>
  <si>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</si>
  <si>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</si>
  <si>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</si>
  <si>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</si>
  <si>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</si>
  <si>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</si>
  <si>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</si>
  <si>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</si>
  <si>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</si>
  <si>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</si>
  <si>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</si>
  <si>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</si>
  <si>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</si>
  <si>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</si>
  <si>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</si>
  <si>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</si>
  <si>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</si>
  <si>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</si>
  <si>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</si>
  <si>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</si>
  <si>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</si>
  <si>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</si>
  <si>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</si>
  <si>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</si>
  <si>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</si>
  <si>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</si>
  <si>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</si>
  <si>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</si>
  <si>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</si>
  <si>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</si>
  <si>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</si>
  <si>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</si>
  <si>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</si>
  <si>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</si>
  <si>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</si>
  <si>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</si>
  <si>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</si>
  <si>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</si>
  <si>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</si>
  <si>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</si>
  <si>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</si>
  <si>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</si>
  <si>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</si>
  <si>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</si>
  <si>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</si>
  <si>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</si>
  <si>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</si>
  <si>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</si>
  <si>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</si>
  <si>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</si>
  <si>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</si>
  <si>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</si>
  <si>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</si>
  <si>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</si>
  <si>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</si>
  <si>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</si>
  <si>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</si>
  <si>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</si>
  <si>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</si>
  <si>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</si>
  <si>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</si>
  <si>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</si>
  <si>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</si>
  <si>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</si>
  <si>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</si>
  <si>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</si>
  <si>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</si>
  <si>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</si>
  <si>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</si>
  <si>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</si>
  <si>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</si>
  <si>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</si>
  <si>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</si>
  <si>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</si>
  <si>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</si>
  <si>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</si>
  <si>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</si>
  <si>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</si>
  <si>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</si>
  <si>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</si>
  <si>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</si>
  <si>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</si>
  <si>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</si>
  <si>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</si>
  <si>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</si>
  <si>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</si>
  <si>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</si>
  <si>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</si>
  <si>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</si>
  <si>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</si>
  <si>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</si>
  <si>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</si>
  <si>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</si>
  <si>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</si>
  <si>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</si>
  <si>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</si>
  <si>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</si>
  <si>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</si>
  <si>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</si>
  <si>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</si>
  <si>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</si>
  <si>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</si>
  <si>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</si>
  <si>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</si>
  <si>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</si>
  <si>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</si>
  <si>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</si>
  <si>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</si>
  <si>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</si>
  <si>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</si>
  <si>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</si>
  <si>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</si>
  <si>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</si>
  <si>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</si>
  <si>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</si>
  <si>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</si>
  <si>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</si>
  <si>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</si>
  <si>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</si>
  <si>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</si>
  <si>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</si>
  <si>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</si>
  <si>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</si>
  <si>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</si>
  <si>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</si>
  <si>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</si>
  <si>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</si>
  <si>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</si>
  <si>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</si>
  <si>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</si>
  <si>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</si>
  <si>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</si>
  <si>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</si>
  <si>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</si>
  <si>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</si>
  <si>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</si>
  <si>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</si>
  <si>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</si>
  <si>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</si>
  <si>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</si>
  <si>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</si>
  <si>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</si>
  <si>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</si>
  <si>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</si>
  <si>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</si>
  <si>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</si>
  <si>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</si>
  <si>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</si>
  <si>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</si>
  <si>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</si>
  <si>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</si>
  <si>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</si>
  <si>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</si>
  <si>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</si>
  <si>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</si>
  <si>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</si>
  <si>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</si>
  <si>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</si>
  <si>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</si>
  <si>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</si>
  <si>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</si>
  <si>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</si>
  <si>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</si>
  <si>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</si>
  <si>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</si>
  <si>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</si>
  <si>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</si>
  <si>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</si>
  <si>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</si>
  <si>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</si>
  <si>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</si>
  <si>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</si>
  <si>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</si>
  <si>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</si>
  <si>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</si>
  <si>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</si>
  <si>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</si>
  <si>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</si>
  <si>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</si>
  <si>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</si>
  <si>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</si>
  <si>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</si>
  <si>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</si>
  <si>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</si>
  <si>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</si>
  <si>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</si>
  <si>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</si>
  <si>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</si>
  <si>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</si>
  <si>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</si>
  <si>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</si>
  <si>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</si>
  <si>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</si>
  <si>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</si>
  <si>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</si>
  <si>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</si>
  <si>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</si>
  <si>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</si>
  <si>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</si>
  <si>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</si>
  <si>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</si>
  <si>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</si>
  <si>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</si>
  <si>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</si>
  <si>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</si>
  <si>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</si>
  <si>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</si>
  <si>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</si>
  <si>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</si>
  <si>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</si>
  <si>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</si>
  <si>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</si>
  <si>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</si>
  <si>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</si>
  <si>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</si>
  <si>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</si>
  <si>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</si>
  <si>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</si>
  <si>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</si>
  <si>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</si>
  <si>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</si>
  <si>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</si>
  <si>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</si>
  <si>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</si>
  <si>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</si>
  <si>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</si>
  <si>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</si>
  <si>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</si>
  <si>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</si>
  <si>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</si>
  <si>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</si>
  <si>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</si>
  <si>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</si>
  <si>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</si>
  <si>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</si>
  <si>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</si>
  <si>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</si>
  <si>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</si>
  <si>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</si>
  <si>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</si>
  <si>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</si>
  <si>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</si>
  <si>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</si>
  <si>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</si>
  <si>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</si>
  <si>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</si>
  <si>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</si>
  <si>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</si>
  <si>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</si>
  <si>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</si>
  <si>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</si>
  <si>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</si>
  <si>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</si>
  <si>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</si>
  <si>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</si>
  <si>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</si>
  <si>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</si>
  <si>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</si>
  <si>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</si>
  <si>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</si>
  <si>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</si>
  <si>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</si>
  <si>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</si>
  <si>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</si>
  <si>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</si>
  <si>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</si>
  <si>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</si>
  <si>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</si>
  <si>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</si>
  <si>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</si>
  <si>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</si>
  <si>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</si>
  <si>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</si>
  <si>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</si>
  <si>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</si>
  <si>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</si>
  <si>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</si>
  <si>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</si>
  <si>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</si>
  <si>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</si>
  <si>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</si>
  <si>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</si>
  <si>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</si>
  <si>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</si>
  <si>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</si>
  <si>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</si>
  <si>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</si>
  <si>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</si>
  <si>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</si>
  <si>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</si>
  <si>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</si>
  <si>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</si>
  <si>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</si>
  <si>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</si>
  <si>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</si>
  <si>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</si>
  <si>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</si>
  <si>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</si>
  <si>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</si>
  <si>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</si>
  <si>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</si>
  <si>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</si>
  <si>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</si>
  <si>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</si>
  <si>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</si>
  <si>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</si>
  <si>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</si>
  <si>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</si>
  <si>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</si>
  <si>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</si>
  <si>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</si>
  <si>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</si>
  <si>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</si>
  <si>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</si>
  <si>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</si>
  <si>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</si>
  <si>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</si>
  <si>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</si>
  <si>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</si>
  <si>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</si>
  <si>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</si>
  <si>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</si>
  <si>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</si>
  <si>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</si>
  <si>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</si>
  <si>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</si>
  <si>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</si>
  <si>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</si>
  <si>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</si>
  <si>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</si>
  <si>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</si>
  <si>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</si>
  <si>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</si>
  <si>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</si>
  <si>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</si>
  <si>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</si>
  <si>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</si>
  <si>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</si>
  <si>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</si>
  <si>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</si>
  <si>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</si>
  <si>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</si>
  <si>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</si>
  <si>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</si>
  <si>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</si>
  <si>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</si>
  <si>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</si>
  <si>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</si>
  <si>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</si>
  <si>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</si>
  <si>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</si>
  <si>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</si>
  <si>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</si>
  <si>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</si>
  <si>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</si>
  <si>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</si>
  <si>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</si>
  <si>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</si>
  <si>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</si>
  <si>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</si>
  <si>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</si>
  <si>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</si>
  <si>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</si>
  <si>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</si>
  <si>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</si>
  <si>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</si>
  <si>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</si>
  <si>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</si>
  <si>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</si>
  <si>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</si>
  <si>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</si>
  <si>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</si>
  <si>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</si>
  <si>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</si>
  <si>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</si>
  <si>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</si>
  <si>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</si>
  <si>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</si>
  <si>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</si>
  <si>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</si>
  <si>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</si>
  <si>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</si>
  <si>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</si>
  <si>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</si>
  <si>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</si>
  <si>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</si>
  <si>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</si>
  <si>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</si>
  <si>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</si>
  <si>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</si>
  <si>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</si>
  <si>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</si>
  <si>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</si>
  <si>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</si>
  <si>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</si>
  <si>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</si>
  <si>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</si>
  <si>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</si>
  <si>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</si>
  <si>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</si>
  <si>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</si>
  <si>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</si>
  <si>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</si>
  <si>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</si>
  <si>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</si>
  <si>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</si>
  <si>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</si>
  <si>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</si>
  <si>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</si>
  <si>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</si>
  <si>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</si>
  <si>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</si>
  <si>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</si>
  <si>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</si>
  <si>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</si>
  <si>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</si>
  <si>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</si>
  <si>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</si>
  <si>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</si>
  <si>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</si>
  <si>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</si>
  <si>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</si>
  <si>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</si>
  <si>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</si>
  <si>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</si>
  <si>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</si>
  <si>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</si>
  <si>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</si>
  <si>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</si>
  <si>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</si>
  <si>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</si>
  <si>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</si>
  <si>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</si>
  <si>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</si>
  <si>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</si>
  <si>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</si>
  <si>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</si>
  <si>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</si>
  <si>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</si>
  <si>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</si>
  <si>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</si>
  <si>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</si>
  <si>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</si>
  <si>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</si>
  <si>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</si>
  <si>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</si>
  <si>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</si>
  <si>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</si>
  <si>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</si>
  <si>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</si>
  <si>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</si>
  <si>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</si>
  <si>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</si>
  <si>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</si>
  <si>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</si>
  <si>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</si>
  <si>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</si>
  <si>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</si>
  <si>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</si>
  <si>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</si>
  <si>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</si>
  <si>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</si>
  <si>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</si>
  <si>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</si>
  <si>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</si>
  <si>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</si>
  <si>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</si>
  <si>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</si>
  <si>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</si>
  <si>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</si>
  <si>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</si>
  <si>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</si>
  <si>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</si>
  <si>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</si>
  <si>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</si>
  <si>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</si>
  <si>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</si>
  <si>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</si>
  <si>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</si>
  <si>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</si>
  <si>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</si>
  <si>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</si>
  <si>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</si>
  <si>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</si>
  <si>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</si>
  <si>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</si>
  <si>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</si>
  <si>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</si>
  <si>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</si>
  <si>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</si>
  <si>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</si>
  <si>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</si>
  <si>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</si>
  <si>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</si>
  <si>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</si>
  <si>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</si>
  <si>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</si>
  <si>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</si>
  <si>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</si>
  <si>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</si>
  <si>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</si>
  <si>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</si>
  <si>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</si>
  <si>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</si>
  <si>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</si>
  <si>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</si>
  <si>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</si>
  <si>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</si>
  <si>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</si>
  <si>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</si>
  <si>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</si>
  <si>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</si>
  <si>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</si>
  <si>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</si>
  <si>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</si>
  <si>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</si>
  <si>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</si>
  <si>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</si>
  <si>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</si>
  <si>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</si>
  <si>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</si>
  <si>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</si>
  <si>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</si>
  <si>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</si>
  <si>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</si>
  <si>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</si>
  <si>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</si>
  <si>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</si>
  <si>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</si>
  <si>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</si>
  <si>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</si>
  <si>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</si>
  <si>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</si>
  <si>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</si>
  <si>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</si>
  <si>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</si>
  <si>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</si>
  <si>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</si>
  <si>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</si>
  <si>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</si>
  <si>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</si>
  <si>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</si>
  <si>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</si>
  <si>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</si>
  <si>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</si>
  <si>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</si>
  <si>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</si>
  <si>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</si>
  <si>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</si>
  <si>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</si>
  <si>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</si>
  <si>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</si>
  <si>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</si>
  <si>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</si>
  <si>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</si>
  <si>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</si>
  <si>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</si>
  <si>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</si>
  <si>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</si>
  <si>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</si>
  <si>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</si>
  <si>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</si>
  <si>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</si>
  <si>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</si>
  <si>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</si>
  <si>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</si>
  <si>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</si>
  <si>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</si>
  <si>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</si>
  <si>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</si>
  <si>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</si>
  <si>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</si>
  <si>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</si>
  <si>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</si>
  <si>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</si>
  <si>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</si>
  <si>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</si>
  <si>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</si>
  <si>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</si>
  <si>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</si>
  <si>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</si>
  <si>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</si>
  <si>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</si>
  <si>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</si>
  <si>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</si>
  <si>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</si>
  <si>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</si>
  <si>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</si>
  <si>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</si>
  <si>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</si>
  <si>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</si>
  <si>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</si>
  <si>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</si>
  <si>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</si>
  <si>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</si>
  <si>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</si>
  <si>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</si>
  <si>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</si>
  <si>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</si>
  <si>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</si>
  <si>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</si>
  <si>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</si>
  <si>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</si>
  <si>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</si>
  <si>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</si>
  <si>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</si>
  <si>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</si>
  <si>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</si>
  <si>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</si>
  <si>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</si>
  <si>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</si>
  <si>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</si>
  <si>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</si>
  <si>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</si>
  <si>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</si>
  <si>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</si>
  <si>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</si>
  <si>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</si>
  <si>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</si>
  <si>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</si>
  <si>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</si>
  <si>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</si>
  <si>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</si>
  <si>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</si>
  <si>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</si>
  <si>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</si>
  <si>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</si>
  <si>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</si>
  <si>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</si>
  <si>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</si>
  <si>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</si>
  <si>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</si>
  <si>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</si>
  <si>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</si>
  <si>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</si>
  <si>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</si>
  <si>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</si>
  <si>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</si>
  <si>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</si>
  <si>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</si>
  <si>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</si>
  <si>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</si>
  <si>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</si>
  <si>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</si>
  <si>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</si>
  <si>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</si>
  <si>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</si>
  <si>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</si>
  <si>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</si>
  <si>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</si>
  <si>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</si>
  <si>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</si>
  <si>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</si>
  <si>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</si>
  <si>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</si>
  <si>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</si>
  <si>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</si>
  <si>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</si>
  <si>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</si>
  <si>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</si>
  <si>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</si>
  <si>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</si>
  <si>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</si>
  <si>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</si>
  <si>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</si>
  <si>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</si>
  <si>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</si>
  <si>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</si>
  <si>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</si>
  <si>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</si>
  <si>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</si>
  <si>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</si>
  <si>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</si>
  <si>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</si>
  <si>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</si>
  <si>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</si>
  <si>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</si>
  <si>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</si>
  <si>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</si>
  <si>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</si>
  <si>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</si>
  <si>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</si>
  <si>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</si>
  <si>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</si>
  <si>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</si>
  <si>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</si>
  <si>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</si>
  <si>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</si>
  <si>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</si>
  <si>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</si>
  <si>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</si>
  <si>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</si>
  <si>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</si>
  <si>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</si>
  <si>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</si>
  <si>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</si>
  <si>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</si>
  <si>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</si>
  <si>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</si>
  <si>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</si>
  <si>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</si>
  <si>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</si>
  <si>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</si>
  <si>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</si>
  <si>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</si>
  <si>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</si>
  <si>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</si>
  <si>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</si>
  <si>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</si>
  <si>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</si>
  <si>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</si>
  <si>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</si>
  <si>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</si>
  <si>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</si>
  <si>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</si>
  <si>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</si>
  <si>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</si>
  <si>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</si>
  <si>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</si>
  <si>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</si>
  <si>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</si>
  <si>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</si>
  <si>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</si>
  <si>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</si>
  <si>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</si>
  <si>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</si>
  <si>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</si>
  <si>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</si>
  <si>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</si>
  <si>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</si>
  <si>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</si>
  <si>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</si>
  <si>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</si>
  <si>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</si>
  <si>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</si>
  <si>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</si>
  <si>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</si>
  <si>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</si>
  <si>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</si>
  <si>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</si>
  <si>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</si>
  <si>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</si>
  <si>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</si>
  <si>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</si>
  <si>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</si>
  <si>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</si>
  <si>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</si>
  <si>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</si>
  <si>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</si>
  <si>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</si>
  <si>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</si>
  <si>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</si>
  <si>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</si>
  <si>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</si>
  <si>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</si>
  <si>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</si>
  <si>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</si>
  <si>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</si>
  <si>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</si>
  <si>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</si>
  <si>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</si>
  <si>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</si>
  <si>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</si>
  <si>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</si>
  <si>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</si>
  <si>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</si>
  <si>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</si>
  <si>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</si>
  <si>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</si>
  <si>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</si>
  <si>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</si>
  <si>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</si>
  <si>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</si>
  <si>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</si>
  <si>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</si>
  <si>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</si>
  <si>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</si>
  <si>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</si>
  <si>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</si>
  <si>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</si>
  <si>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</si>
  <si>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</si>
  <si>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</si>
  <si>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</si>
  <si>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</si>
  <si>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</si>
  <si>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</si>
  <si>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</si>
  <si>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</si>
  <si>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</si>
  <si>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</si>
  <si>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</si>
  <si>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</si>
  <si>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</si>
  <si>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</si>
  <si>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</si>
  <si>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</si>
  <si>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</si>
  <si>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</si>
  <si>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</si>
  <si>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</si>
  <si>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</si>
  <si>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</si>
  <si>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</si>
  <si>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</si>
  <si>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</si>
  <si>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</si>
  <si>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</si>
  <si>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</si>
  <si>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</si>
  <si>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</si>
  <si>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</si>
  <si>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</si>
  <si>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</si>
  <si>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</si>
  <si>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</si>
  <si>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</si>
  <si>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</si>
  <si>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</si>
  <si>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</si>
  <si>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</si>
  <si>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</si>
  <si>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</si>
  <si>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</si>
  <si>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</si>
  <si>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</si>
  <si>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</si>
  <si>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</si>
  <si>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</si>
  <si>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</si>
  <si>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</si>
  <si>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</si>
  <si>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</si>
  <si>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</si>
  <si>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</si>
  <si>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</si>
  <si>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</si>
  <si>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</si>
  <si>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</si>
  <si>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</si>
  <si>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</si>
  <si>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</si>
  <si>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</si>
  <si>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</si>
  <si>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</si>
  <si>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</si>
  <si>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</si>
  <si>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</si>
  <si>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</si>
  <si>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</si>
  <si>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</si>
  <si>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</si>
  <si>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</si>
  <si>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</si>
  <si>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</si>
  <si>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</si>
  <si>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</si>
  <si>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</si>
  <si>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</si>
  <si>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</si>
  <si>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</si>
  <si>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</si>
  <si>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</si>
  <si>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</si>
  <si>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</si>
  <si>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</si>
  <si>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</si>
  <si>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</si>
  <si>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</si>
  <si>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</si>
  <si>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</si>
  <si>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</si>
  <si>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</si>
  <si>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</si>
  <si>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</si>
  <si>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</si>
  <si>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</si>
  <si>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</si>
  <si>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</si>
  <si>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</si>
  <si>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</si>
  <si>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</si>
  <si>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</si>
  <si>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</si>
  <si>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</si>
  <si>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</si>
  <si>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</si>
  <si>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</si>
  <si>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</si>
  <si>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</si>
  <si>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</si>
  <si>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</si>
  <si>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</si>
  <si>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</si>
  <si>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</si>
  <si>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</si>
  <si>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</si>
  <si>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</si>
  <si>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</si>
  <si>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</si>
  <si>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</si>
  <si>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</si>
  <si>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</si>
  <si>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</si>
  <si>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</si>
  <si>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</si>
  <si>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</si>
  <si>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</si>
  <si>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</si>
  <si>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</si>
  <si>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</si>
  <si>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</si>
  <si>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</si>
  <si>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</si>
  <si>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</si>
  <si>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</si>
  <si>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</si>
  <si>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</si>
  <si>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</si>
  <si>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</si>
  <si>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</si>
  <si>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</si>
  <si>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</si>
  <si>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</si>
  <si>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</si>
  <si>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</si>
  <si>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</si>
  <si>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</si>
  <si>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</si>
  <si>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</si>
  <si>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</si>
  <si>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</si>
  <si>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</si>
  <si>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</si>
  <si>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</si>
  <si>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</si>
  <si>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</si>
  <si>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</si>
  <si>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</si>
  <si>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</si>
  <si>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</si>
  <si>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</si>
  <si>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</si>
  <si>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</si>
  <si>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</si>
  <si>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</si>
  <si>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</si>
  <si>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</si>
  <si>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</si>
  <si>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</si>
  <si>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</si>
  <si>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</si>
  <si>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</si>
  <si>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</si>
  <si>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</si>
  <si>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</si>
  <si>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</si>
  <si>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</si>
  <si>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</si>
  <si>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</si>
  <si>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</si>
  <si>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</si>
  <si>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</si>
  <si>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</si>
  <si>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</si>
  <si>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</si>
  <si>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</si>
  <si>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</si>
  <si>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</si>
  <si>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</si>
  <si>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</si>
  <si>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</si>
  <si>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</si>
  <si>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</si>
  <si>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</si>
  <si>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</si>
  <si>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</si>
  <si>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</si>
  <si>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</si>
  <si>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</si>
  <si>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</si>
  <si>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</si>
  <si>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</si>
  <si>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</si>
  <si>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</si>
  <si>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</si>
  <si>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</si>
  <si>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</si>
  <si>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</si>
  <si>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</si>
  <si>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</si>
  <si>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</si>
  <si>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</si>
  <si>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</si>
  <si>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</si>
  <si>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</si>
  <si>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</si>
  <si>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</si>
  <si>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</si>
  <si>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</si>
  <si>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</si>
  <si>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</si>
  <si>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</si>
  <si>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</si>
  <si>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</si>
  <si>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</si>
  <si>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</si>
  <si>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</si>
  <si>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</si>
  <si>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</si>
  <si>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</si>
  <si>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</si>
  <si>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</si>
  <si>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</si>
  <si>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</si>
  <si>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</si>
  <si>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</si>
  <si>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</si>
  <si>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</si>
  <si>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</si>
  <si>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</si>
  <si>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</si>
  <si>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</si>
  <si>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</si>
  <si>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</si>
  <si>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</si>
  <si>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</si>
  <si>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</si>
  <si>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</si>
  <si>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</si>
  <si>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</si>
  <si>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</si>
  <si>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</si>
  <si>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</si>
  <si>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</si>
  <si>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</si>
  <si>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</si>
  <si>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</si>
  <si>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</si>
  <si>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</si>
  <si>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</si>
  <si>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</si>
  <si>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</si>
  <si>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</si>
  <si>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</si>
  <si>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</si>
  <si>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</si>
  <si>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</si>
  <si>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</si>
  <si>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</si>
  <si>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</si>
  <si>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</si>
  <si>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</si>
  <si>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</si>
  <si>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</si>
  <si>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</si>
  <si>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</si>
  <si>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</si>
  <si>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</si>
  <si>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</si>
  <si>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</si>
  <si>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</si>
  <si>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</si>
  <si>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</si>
  <si>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</si>
  <si>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</si>
  <si>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</si>
  <si>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</si>
  <si>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</si>
  <si>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</si>
  <si>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</si>
  <si>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</si>
  <si>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</si>
  <si>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</si>
  <si>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</si>
  <si>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</si>
  <si>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</si>
  <si>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</si>
  <si>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</si>
  <si>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</si>
  <si>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</si>
  <si>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</si>
  <si>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</si>
  <si>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</si>
  <si>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</si>
  <si>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</si>
  <si>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</si>
  <si>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</si>
  <si>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</si>
  <si>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</si>
  <si>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</si>
  <si>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</si>
  <si>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</si>
  <si>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</si>
  <si>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</si>
  <si>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</si>
  <si>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</si>
  <si>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</si>
  <si>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</si>
  <si>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</si>
  <si>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</si>
  <si>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</si>
  <si>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</si>
  <si>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</si>
  <si>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</si>
  <si>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</si>
  <si>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</si>
  <si>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</si>
  <si>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</si>
  <si>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</si>
  <si>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</si>
  <si>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</si>
  <si>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</si>
  <si>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</si>
  <si>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</si>
  <si>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</si>
  <si>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</si>
  <si>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</si>
  <si>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</si>
  <si>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</si>
  <si>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</si>
  <si>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</si>
  <si>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</si>
  <si>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</si>
  <si>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</si>
  <si>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</si>
  <si>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</si>
  <si>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</si>
  <si>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</si>
  <si>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</si>
  <si>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</si>
  <si>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</si>
  <si>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</si>
  <si>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</si>
  <si>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</si>
  <si>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</si>
  <si>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</si>
  <si>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</si>
  <si>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</si>
  <si>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</si>
  <si>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</si>
  <si>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</si>
  <si>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</si>
  <si>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</si>
  <si>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</si>
  <si>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</si>
  <si>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</si>
  <si>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</si>
  <si>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</si>
  <si>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</si>
  <si>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</si>
  <si>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</si>
  <si>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</si>
  <si>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</si>
  <si>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</si>
  <si>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</si>
  <si>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</si>
  <si>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</si>
  <si>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</si>
  <si>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</si>
  <si>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</si>
  <si>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</si>
  <si>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</si>
  <si>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</si>
  <si>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</si>
  <si>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</si>
  <si>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</si>
  <si>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</si>
  <si>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</si>
  <si>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</si>
  <si>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</si>
  <si>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</si>
  <si>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</si>
  <si>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</si>
  <si>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</si>
  <si>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</si>
  <si>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</si>
  <si>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</si>
  <si>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</si>
  <si>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</si>
  <si>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</si>
  <si>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</si>
  <si>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</si>
  <si>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</si>
  <si>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</si>
  <si>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</si>
  <si>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</si>
  <si>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</si>
  <si>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</si>
  <si>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</si>
  <si>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</si>
  <si>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</si>
  <si>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</si>
  <si>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</si>
  <si>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</si>
  <si>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</si>
  <si>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</si>
  <si>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</si>
  <si>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</si>
  <si>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</si>
  <si>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</si>
  <si>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</si>
  <si>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</si>
  <si>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</si>
  <si>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</si>
  <si>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</si>
  <si>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</si>
  <si>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</si>
  <si>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</si>
  <si>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</si>
  <si>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</si>
  <si>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</si>
  <si>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</si>
  <si>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</si>
  <si>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</si>
  <si>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</si>
  <si>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</si>
  <si>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</si>
  <si>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</si>
  <si>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</si>
  <si>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</si>
  <si>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</si>
  <si>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</si>
  <si>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</si>
  <si>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</si>
  <si>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</si>
  <si>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</si>
  <si>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</si>
  <si>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</si>
  <si>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</si>
  <si>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</si>
  <si>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</si>
  <si>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</si>
  <si>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</si>
  <si>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</si>
  <si>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</si>
  <si>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</si>
  <si>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</si>
  <si>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</si>
  <si>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</si>
  <si>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</si>
  <si>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</si>
  <si>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</si>
  <si>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</si>
  <si>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</si>
  <si>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</si>
  <si>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</si>
  <si>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</si>
  <si>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</si>
  <si>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</si>
  <si>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</si>
  <si>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</si>
  <si>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</si>
  <si>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</si>
  <si>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</si>
  <si>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</si>
  <si>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</si>
  <si>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</si>
  <si>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</si>
  <si>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</si>
  <si>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</si>
  <si>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</si>
  <si>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</si>
  <si>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</si>
  <si>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</si>
  <si>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</si>
  <si>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</si>
  <si>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</si>
  <si>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</si>
  <si>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</si>
  <si>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</si>
  <si>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</si>
  <si>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</si>
  <si>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</si>
  <si>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</si>
  <si>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</si>
  <si>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</si>
  <si>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</si>
  <si>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</si>
  <si>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</si>
  <si>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</si>
  <si>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</si>
  <si>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</si>
  <si>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</si>
  <si>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</si>
  <si>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</si>
  <si>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</si>
  <si>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</si>
  <si>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</si>
  <si>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</si>
  <si>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</si>
  <si>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</si>
  <si>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</si>
  <si>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</si>
  <si>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</si>
  <si>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</si>
  <si>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</si>
  <si>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</si>
  <si>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</si>
  <si>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</si>
  <si>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</si>
  <si>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</si>
  <si>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</si>
  <si>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</si>
  <si>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</si>
  <si>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</si>
  <si>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</si>
  <si>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</si>
  <si>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</si>
  <si>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</si>
  <si>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</si>
  <si>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</si>
  <si>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</si>
  <si>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</si>
  <si>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</si>
  <si>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</si>
  <si>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</si>
  <si>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</si>
  <si>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</si>
  <si>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</si>
  <si>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</si>
  <si>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</si>
  <si>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</si>
  <si>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</si>
  <si>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</si>
  <si>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</si>
  <si>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</si>
  <si>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</si>
  <si>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</si>
  <si>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</si>
  <si>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</si>
  <si>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</si>
  <si>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</si>
  <si>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</si>
  <si>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</si>
  <si>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</si>
  <si>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</si>
  <si>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</si>
  <si>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</si>
  <si>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</si>
  <si>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</si>
  <si>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</si>
  <si>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</si>
  <si>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</si>
  <si>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</si>
  <si>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</si>
  <si>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</si>
  <si>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</si>
  <si>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</si>
  <si>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</si>
  <si>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</si>
  <si>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</si>
  <si>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</si>
  <si>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</si>
  <si>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</si>
  <si>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</si>
  <si>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</si>
  <si>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</si>
  <si>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</si>
  <si>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</si>
  <si>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</si>
  <si>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</si>
  <si>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</si>
  <si>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</si>
  <si>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</si>
  <si>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</si>
  <si>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</si>
  <si>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</si>
  <si>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</si>
  <si>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</si>
  <si>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</si>
  <si>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</si>
  <si>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</si>
  <si>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</si>
  <si>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</si>
  <si>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</si>
  <si>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</si>
  <si>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</si>
  <si>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</si>
  <si>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</si>
  <si>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</si>
  <si>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</si>
  <si>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</si>
  <si>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</si>
  <si>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</si>
  <si>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</si>
  <si>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</si>
  <si>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</si>
  <si>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</si>
  <si>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</si>
  <si>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</si>
  <si>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</si>
  <si>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</si>
  <si>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</si>
  <si>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</si>
  <si>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</si>
  <si>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</si>
  <si>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</si>
  <si>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</si>
  <si>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</si>
  <si>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</si>
  <si>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</si>
  <si>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</si>
  <si>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</si>
  <si>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</si>
  <si>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</si>
  <si>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</si>
  <si>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</si>
  <si>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</si>
  <si>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</si>
  <si>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</si>
  <si>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</si>
  <si>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</si>
  <si>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</si>
  <si>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</si>
  <si>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</si>
  <si>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</si>
  <si>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</si>
  <si>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</si>
  <si>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</si>
  <si>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</si>
  <si>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</si>
  <si>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</si>
  <si>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</si>
  <si>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</si>
  <si>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</si>
  <si>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</si>
  <si>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</si>
  <si>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</si>
  <si>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</si>
  <si>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</si>
  <si>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</si>
  <si>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</si>
  <si>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</si>
  <si>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</si>
  <si>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</si>
  <si>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</si>
  <si>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</si>
  <si>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</si>
  <si>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</si>
  <si>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</si>
  <si>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</si>
  <si>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</si>
  <si>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</si>
  <si>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</si>
  <si>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</si>
  <si>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</si>
  <si>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</si>
  <si>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</si>
  <si>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</si>
  <si>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</si>
  <si>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</si>
  <si>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</si>
  <si>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</si>
  <si>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</si>
  <si>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</si>
  <si>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</si>
  <si>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</si>
  <si>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</si>
  <si>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</si>
  <si>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</si>
  <si>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</si>
  <si>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</si>
  <si>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</si>
  <si>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</si>
  <si>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</si>
  <si>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</si>
  <si>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</si>
  <si>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</si>
  <si>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</si>
  <si>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</si>
  <si>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</si>
  <si>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</si>
  <si>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</si>
  <si>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</si>
  <si>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</si>
  <si>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</si>
  <si>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</si>
  <si>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</si>
  <si>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</si>
  <si>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</si>
  <si>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</si>
  <si>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</si>
  <si>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</si>
  <si>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</si>
  <si>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</si>
  <si>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</si>
  <si>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</si>
  <si>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</si>
  <si>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</si>
  <si>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</si>
  <si>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</si>
  <si>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</si>
  <si>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</si>
  <si>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</si>
  <si>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</si>
  <si>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</si>
  <si>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</si>
  <si>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</si>
  <si>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</si>
  <si>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</si>
  <si>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</si>
  <si>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</si>
  <si>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</si>
  <si>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</si>
  <si>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</si>
  <si>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</si>
  <si>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</si>
  <si>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</si>
  <si>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</si>
  <si>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</si>
  <si>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</si>
  <si>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</si>
  <si>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</si>
  <si>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</si>
  <si>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</si>
  <si>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</si>
  <si>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</si>
  <si>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</si>
  <si>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</si>
  <si>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</si>
  <si>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</si>
  <si>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</si>
  <si>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</si>
  <si>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</si>
  <si>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</si>
  <si>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</si>
  <si>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</si>
  <si>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</si>
  <si>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</si>
  <si>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</si>
  <si>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</si>
  <si>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</si>
  <si>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</si>
  <si>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</si>
  <si>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</si>
  <si>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</si>
  <si>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</si>
  <si>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</si>
  <si>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</si>
  <si>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</si>
  <si>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</si>
  <si>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</si>
  <si>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</si>
  <si>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</si>
  <si>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</si>
  <si>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</si>
  <si>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</si>
  <si>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</si>
  <si>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</si>
  <si>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</si>
  <si>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</si>
  <si>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</si>
  <si>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</si>
  <si>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</si>
  <si>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</si>
  <si>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</si>
  <si>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</si>
  <si>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</si>
  <si>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</si>
  <si>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</si>
  <si>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</si>
  <si>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</si>
  <si>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</si>
  <si>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</si>
  <si>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</si>
  <si>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</si>
  <si>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</si>
  <si>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</si>
  <si>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</si>
  <si>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</si>
  <si>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</si>
  <si>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</si>
  <si>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</si>
  <si>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</si>
  <si>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</si>
  <si>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</si>
  <si>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</si>
  <si>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</si>
  <si>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</si>
  <si>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</si>
  <si>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</si>
  <si>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</si>
  <si>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</si>
  <si>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</si>
  <si>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</si>
  <si>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</si>
  <si>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</si>
  <si>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</si>
  <si>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</si>
  <si>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</si>
  <si>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</si>
  <si>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</si>
  <si>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</si>
  <si>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</si>
  <si>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</si>
  <si>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</si>
  <si>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</si>
  <si>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</si>
  <si>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</si>
  <si>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</si>
  <si>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</si>
  <si>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</si>
  <si>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</si>
  <si>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</si>
  <si>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</si>
  <si>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</si>
  <si>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</si>
  <si>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</si>
  <si>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</si>
  <si>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</si>
  <si>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</si>
  <si>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</si>
  <si>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</si>
  <si>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</si>
  <si>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</si>
  <si>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</si>
  <si>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</si>
  <si>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</si>
  <si>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</si>
  <si>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</si>
  <si>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</si>
  <si>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</si>
  <si>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</si>
  <si>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</si>
  <si>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</si>
  <si>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</si>
  <si>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</si>
  <si>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</si>
  <si>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</si>
  <si>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</si>
  <si>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</si>
  <si>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</si>
  <si>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</si>
  <si>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</si>
  <si>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</si>
  <si>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</si>
  <si>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</si>
  <si>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</si>
  <si>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</si>
  <si>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</si>
  <si>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</si>
  <si>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</si>
  <si>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</si>
  <si>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</si>
  <si>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</si>
  <si>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</si>
  <si>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</si>
  <si>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</si>
  <si>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</si>
  <si>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</si>
  <si>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</si>
  <si>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</si>
  <si>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</si>
  <si>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</si>
  <si>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</si>
  <si>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</si>
  <si>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</si>
  <si>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</si>
  <si>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</si>
  <si>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</si>
  <si>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</si>
  <si>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</si>
  <si>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</si>
  <si>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</si>
  <si>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</si>
  <si>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</si>
  <si>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</si>
  <si>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</si>
  <si>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</si>
  <si>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</si>
  <si>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</si>
  <si>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</si>
  <si>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</si>
  <si>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</si>
  <si>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</si>
  <si>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</si>
  <si>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</si>
  <si>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</si>
  <si>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</si>
  <si>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</si>
  <si>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</si>
  <si>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</si>
  <si>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</si>
  <si>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</si>
  <si>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</si>
  <si>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</si>
  <si>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</si>
  <si>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</si>
  <si>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</si>
  <si>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</si>
  <si>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</si>
  <si>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</si>
  <si>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</si>
  <si>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</si>
  <si>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</si>
  <si>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</si>
  <si>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</si>
  <si>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</si>
  <si>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</si>
  <si>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</si>
  <si>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</si>
  <si>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</si>
  <si>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</si>
  <si>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</si>
  <si>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</si>
  <si>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</si>
  <si>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</si>
  <si>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</si>
  <si>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</si>
  <si>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</si>
  <si>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</si>
  <si>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</si>
  <si>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</si>
  <si>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</si>
  <si>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</si>
  <si>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</si>
  <si>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</si>
  <si>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</si>
  <si>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</si>
  <si>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</si>
  <si>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</si>
  <si>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</si>
  <si>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</si>
  <si>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</si>
  <si>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</si>
  <si>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</si>
  <si>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</si>
  <si>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</si>
  <si>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</si>
  <si>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</si>
  <si>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</si>
  <si>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</si>
  <si>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</si>
  <si>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</si>
  <si>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</si>
  <si>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</si>
  <si>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</si>
  <si>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</si>
  <si>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</si>
  <si>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</si>
  <si>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</si>
  <si>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</si>
  <si>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</si>
  <si>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</si>
  <si>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</si>
  <si>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</si>
  <si>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</si>
  <si>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</si>
  <si>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</si>
  <si>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</si>
  <si>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</si>
  <si>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</si>
  <si>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</si>
  <si>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</si>
  <si>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</si>
  <si>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</si>
  <si>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</si>
  <si>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</si>
  <si>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</si>
  <si>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</si>
  <si>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</si>
  <si>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</si>
  <si>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</si>
  <si>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</si>
  <si>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</si>
  <si>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</si>
  <si>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</si>
  <si>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</si>
  <si>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</si>
  <si>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</si>
  <si>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</si>
  <si>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</si>
  <si>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</si>
  <si>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</si>
  <si>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</si>
  <si>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</si>
  <si>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</si>
  <si>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</si>
  <si>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</si>
  <si>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</si>
  <si>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</si>
  <si>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</si>
  <si>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</si>
  <si>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</si>
  <si>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</si>
  <si>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</si>
  <si>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</si>
  <si>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</si>
  <si>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</si>
  <si>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</si>
  <si>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</si>
  <si>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</si>
  <si>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</si>
  <si>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</si>
  <si>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</si>
  <si>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</si>
  <si>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</si>
  <si>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</si>
  <si>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</si>
  <si>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</si>
  <si>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</si>
  <si>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</si>
  <si>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</si>
  <si>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</si>
  <si>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</si>
  <si>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</si>
  <si>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</si>
  <si>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</si>
  <si>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</si>
  <si>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</si>
  <si>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</si>
  <si>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</si>
  <si>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</si>
  <si>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</si>
  <si>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</si>
  <si>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</si>
  <si>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</si>
  <si>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</si>
  <si>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</si>
  <si>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</si>
  <si>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</si>
  <si>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</si>
  <si>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</si>
  <si>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</si>
  <si>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</si>
  <si>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</si>
  <si>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</si>
  <si>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</si>
  <si>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</si>
  <si>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</si>
  <si>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</si>
  <si>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</si>
  <si>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</si>
  <si>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</si>
  <si>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</si>
  <si>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</si>
  <si>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</si>
  <si>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</si>
  <si>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</si>
  <si>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</si>
  <si>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</si>
  <si>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</si>
  <si>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</si>
  <si>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</si>
  <si>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</si>
  <si>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</si>
  <si>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</si>
  <si>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</si>
  <si>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</si>
  <si>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</si>
  <si>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</si>
  <si>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</si>
  <si>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</si>
  <si>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</si>
  <si>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</si>
  <si>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</si>
  <si>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</si>
  <si>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</si>
  <si>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</si>
  <si>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</si>
  <si>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</si>
  <si>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</si>
  <si>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</si>
  <si>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</si>
  <si>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</si>
  <si>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</si>
  <si>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</si>
  <si>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</si>
  <si>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</si>
  <si>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</si>
  <si>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</si>
  <si>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</si>
  <si>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</si>
  <si>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</si>
  <si>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</si>
  <si>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</si>
  <si>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</si>
  <si>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</si>
  <si>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</si>
  <si>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</si>
  <si>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</si>
  <si>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</si>
  <si>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</si>
  <si>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</si>
  <si>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</si>
  <si>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</si>
  <si>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</si>
  <si>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</si>
  <si>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</si>
  <si>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</si>
  <si>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</si>
  <si>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</si>
  <si>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</si>
  <si>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</si>
  <si>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</si>
  <si>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</si>
  <si>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</si>
  <si>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</si>
  <si>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</si>
  <si>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</si>
  <si>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</si>
  <si>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</si>
  <si>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</si>
  <si>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</si>
  <si>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</si>
  <si>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</si>
  <si>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</si>
  <si>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</si>
  <si>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</si>
  <si>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</si>
  <si>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</si>
  <si>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</si>
  <si>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</si>
  <si>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</si>
  <si>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</si>
  <si>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</si>
  <si>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</si>
  <si>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</si>
  <si>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</si>
  <si>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</si>
  <si>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</si>
  <si>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</si>
  <si>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</si>
  <si>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</si>
  <si>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</si>
  <si>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</si>
  <si>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</si>
  <si>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</si>
  <si>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</si>
  <si>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</si>
  <si>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</si>
  <si>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</si>
  <si>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</si>
  <si>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</si>
  <si>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</si>
  <si>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</si>
  <si>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</si>
  <si>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</si>
  <si>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</si>
  <si>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</si>
  <si>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</si>
  <si>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</si>
  <si>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</si>
  <si>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</si>
  <si>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</si>
  <si>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</si>
  <si>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</si>
  <si>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</si>
  <si>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</si>
  <si>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</si>
  <si>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</si>
  <si>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</si>
  <si>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</si>
  <si>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</si>
  <si>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</si>
  <si>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</si>
  <si>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</si>
  <si>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</si>
  <si>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</si>
  <si>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</si>
  <si>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</si>
  <si>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</si>
  <si>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</si>
  <si>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</si>
  <si>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</si>
  <si>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</si>
  <si>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</si>
  <si>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</si>
  <si>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</si>
  <si>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</si>
  <si>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</si>
  <si>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</si>
  <si>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</si>
  <si>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</si>
  <si>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</si>
  <si>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</si>
  <si>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</si>
  <si>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</si>
  <si>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</si>
  <si>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</si>
  <si>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</si>
  <si>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</si>
  <si>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</si>
  <si>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</si>
  <si>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</si>
  <si>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</si>
  <si>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</si>
  <si>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</si>
  <si>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</si>
  <si>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</si>
  <si>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</si>
  <si>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</si>
  <si>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</si>
  <si>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</si>
  <si>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</si>
  <si>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</si>
  <si>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</si>
  <si>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</si>
  <si>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</si>
  <si>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</si>
  <si>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</si>
  <si>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</si>
  <si>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</si>
  <si>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</si>
  <si>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</si>
  <si>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</si>
  <si>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</si>
  <si>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</si>
  <si>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</si>
  <si>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</si>
  <si>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</si>
  <si>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</si>
  <si>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</si>
  <si>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</si>
  <si>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</si>
  <si>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</si>
  <si>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</si>
  <si>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</si>
  <si>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</si>
  <si>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</si>
  <si>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</si>
  <si>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</si>
  <si>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</si>
  <si>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</si>
  <si>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</si>
  <si>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</si>
  <si>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</si>
  <si>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</si>
  <si>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</si>
  <si>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</si>
  <si>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</si>
  <si>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</si>
  <si>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</si>
  <si>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</si>
  <si>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</si>
  <si>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</si>
  <si>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</si>
  <si>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</si>
  <si>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</si>
  <si>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</si>
  <si>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</si>
  <si>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</si>
  <si>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</si>
  <si>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</si>
  <si>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</si>
  <si>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</si>
  <si>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</si>
  <si>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</si>
  <si>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</si>
  <si>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</si>
  <si>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</si>
  <si>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</si>
  <si>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</si>
  <si>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</si>
  <si>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</si>
  <si>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</si>
  <si>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</si>
  <si>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</si>
  <si>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</si>
  <si>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</si>
  <si>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</si>
  <si>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</si>
  <si>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</si>
  <si>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</si>
  <si>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</si>
  <si>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</si>
  <si>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</si>
  <si>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</si>
  <si>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</si>
  <si>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</si>
  <si>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</si>
  <si>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</si>
  <si>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</si>
  <si>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</si>
  <si>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</si>
  <si>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</si>
  <si>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</si>
  <si>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</si>
  <si>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</si>
  <si>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</si>
  <si>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</si>
  <si>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</si>
  <si>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</si>
  <si>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</si>
  <si>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</si>
  <si>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</si>
  <si>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</si>
  <si>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</si>
  <si>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</si>
  <si>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</si>
  <si>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</si>
  <si>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</si>
  <si>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</si>
  <si>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</si>
  <si>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</si>
  <si>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</si>
  <si>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</si>
  <si>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</si>
  <si>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</si>
  <si>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</si>
  <si>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</si>
  <si>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</si>
  <si>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</si>
  <si>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</si>
  <si>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</si>
  <si>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</si>
  <si>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</si>
  <si>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</si>
  <si>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</si>
  <si>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</si>
  <si>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</si>
  <si>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</si>
  <si>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</si>
  <si>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</si>
  <si>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</si>
  <si>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</si>
  <si>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</si>
  <si>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</si>
  <si>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</si>
  <si>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</si>
  <si>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</si>
  <si>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</si>
  <si>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</si>
  <si>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</si>
  <si>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</si>
  <si>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</si>
  <si>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</si>
  <si>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</si>
  <si>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</si>
  <si>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</si>
  <si>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</si>
  <si>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</si>
  <si>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</si>
  <si>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</si>
  <si>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</si>
  <si>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</si>
  <si>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</si>
  <si>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</si>
  <si>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</si>
  <si>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</si>
  <si>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</si>
  <si>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</si>
  <si>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</si>
  <si>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</si>
  <si>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</si>
  <si>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</si>
  <si>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</si>
  <si>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</si>
  <si>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</si>
  <si>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</si>
  <si>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</si>
  <si>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</si>
  <si>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</si>
  <si>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</si>
  <si>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</si>
  <si>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</si>
  <si>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</si>
  <si>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</si>
  <si>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</si>
  <si>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</si>
  <si>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</si>
  <si>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</si>
  <si>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</si>
  <si>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</si>
  <si>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</si>
  <si>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</si>
  <si>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</si>
  <si>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</si>
  <si>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</si>
  <si>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</si>
  <si>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</si>
  <si>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</si>
  <si>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</si>
  <si>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</si>
  <si>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</si>
  <si>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</si>
  <si>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</si>
  <si>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</si>
  <si>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</si>
  <si>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</si>
  <si>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</si>
  <si>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</si>
  <si>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</si>
  <si>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</si>
  <si>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</si>
  <si>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</si>
  <si>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</si>
  <si>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</si>
  <si>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</si>
  <si>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</si>
  <si>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</si>
  <si>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</si>
  <si>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</si>
  <si>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</si>
  <si>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</si>
  <si>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</si>
  <si>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</si>
  <si>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</si>
  <si>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</si>
  <si>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</si>
  <si>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</si>
  <si>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</si>
  <si>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</si>
  <si>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</si>
  <si>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</si>
  <si>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</si>
  <si>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</si>
  <si>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</si>
  <si>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</si>
  <si>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</si>
  <si>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</si>
  <si>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</si>
  <si>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</si>
  <si>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</si>
  <si>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</si>
  <si>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</si>
  <si>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</si>
  <si>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</si>
  <si>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</si>
  <si>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</si>
  <si>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</si>
  <si>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</si>
  <si>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</si>
  <si>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</si>
  <si>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</si>
  <si>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</si>
  <si>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</si>
  <si>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</si>
  <si>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</si>
  <si>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</si>
  <si>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</si>
  <si>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</si>
  <si>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</si>
  <si>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</si>
  <si>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</si>
  <si>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</si>
  <si>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</si>
  <si>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</si>
  <si>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</si>
  <si>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</si>
  <si>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</si>
  <si>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</si>
  <si>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</si>
  <si>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</si>
  <si>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</si>
  <si>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</si>
  <si>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</si>
  <si>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</si>
  <si>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</si>
  <si>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</si>
  <si>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</si>
  <si>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</si>
  <si>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</si>
  <si>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</si>
  <si>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</si>
  <si>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</si>
  <si>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</si>
  <si>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</si>
  <si>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</si>
  <si>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</si>
  <si>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</si>
  <si>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</si>
  <si>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</si>
  <si>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</si>
  <si>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</si>
  <si>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</si>
  <si>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</si>
  <si>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</si>
  <si>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</si>
  <si>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</si>
  <si>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</si>
  <si>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</si>
  <si>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</si>
  <si>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</si>
  <si>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</si>
  <si>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</si>
  <si>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</si>
  <si>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</si>
  <si>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</si>
  <si>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</si>
  <si>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</si>
  <si>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</si>
  <si>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</si>
  <si>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</si>
  <si>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</si>
  <si>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</si>
  <si>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</si>
  <si>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</si>
  <si>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</si>
  <si>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</si>
  <si>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</si>
  <si>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</si>
  <si>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</si>
  <si>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</si>
  <si>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</si>
  <si>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</si>
  <si>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</si>
  <si>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</si>
  <si>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</si>
  <si>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</si>
  <si>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</si>
  <si>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</si>
  <si>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</si>
  <si>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</si>
  <si>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</si>
  <si>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</si>
  <si>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</si>
  <si>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</si>
  <si>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</si>
  <si>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</si>
  <si>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</si>
  <si>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</si>
  <si>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</si>
  <si>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</si>
  <si>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</si>
  <si>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</si>
  <si>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</si>
  <si>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</si>
  <si>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</si>
  <si>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</si>
  <si>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</si>
  <si>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</si>
  <si>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</si>
  <si>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</si>
  <si>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</si>
  <si>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</si>
  <si>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</si>
  <si>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</si>
  <si>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</si>
  <si>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</si>
  <si>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</si>
  <si>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</si>
  <si>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</si>
  <si>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</si>
  <si>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</si>
  <si>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</si>
  <si>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</si>
  <si>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</si>
  <si>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</si>
  <si>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</si>
  <si>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</si>
  <si>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</si>
  <si>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</si>
  <si>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</si>
  <si>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</si>
  <si>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</si>
  <si>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</si>
  <si>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</si>
  <si>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</si>
  <si>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</si>
  <si>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</si>
  <si>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</si>
  <si>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</si>
  <si>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</si>
  <si>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</si>
  <si>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</si>
  <si>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</si>
  <si>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</si>
  <si>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</si>
  <si>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</si>
  <si>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</si>
  <si>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</si>
  <si>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</si>
  <si>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</si>
  <si>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</si>
  <si>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</si>
  <si>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</si>
  <si>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</si>
  <si>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</si>
  <si>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</si>
  <si>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</si>
  <si>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</si>
  <si>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</si>
  <si>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</si>
  <si>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</si>
  <si>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</si>
  <si>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</si>
  <si>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</si>
  <si>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</si>
  <si>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</si>
  <si>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</si>
  <si>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</si>
  <si>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</si>
  <si>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</si>
  <si>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</si>
  <si>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</si>
  <si>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</si>
  <si>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</si>
  <si>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</si>
  <si>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</si>
  <si>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</si>
  <si>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</si>
  <si>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</si>
  <si>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</si>
  <si>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</si>
  <si>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</si>
  <si>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</si>
  <si>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</si>
  <si>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</si>
  <si>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</si>
  <si>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</si>
  <si>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</si>
  <si>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</si>
  <si>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</si>
  <si>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</si>
  <si>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</si>
  <si>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</si>
  <si>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</si>
  <si>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</si>
  <si>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</si>
  <si>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</si>
  <si>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</si>
  <si>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</si>
  <si>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</si>
  <si>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</si>
  <si>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</si>
  <si>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</si>
  <si>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</si>
  <si>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</si>
  <si>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</si>
  <si>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</si>
  <si>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</si>
  <si>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</si>
  <si>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</si>
  <si>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</si>
  <si>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</si>
  <si>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</si>
  <si>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</si>
  <si>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</si>
  <si>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</si>
  <si>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</si>
  <si>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</si>
  <si>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</si>
  <si>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</si>
  <si>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</si>
  <si>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</si>
  <si>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</si>
  <si>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</si>
  <si>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</si>
  <si>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</si>
  <si>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</si>
  <si>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</si>
  <si>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</si>
  <si>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</si>
  <si>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</si>
  <si>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</si>
  <si>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</si>
  <si>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</si>
  <si>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</si>
  <si>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</si>
  <si>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</si>
  <si>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</si>
  <si>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</si>
  <si>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</si>
  <si>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</si>
  <si>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</si>
  <si>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</si>
  <si>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</si>
  <si>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</si>
  <si>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</si>
  <si>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</si>
  <si>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</si>
  <si>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</si>
  <si>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</si>
  <si>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</si>
  <si>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</si>
  <si>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</si>
  <si>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</si>
  <si>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</si>
  <si>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</si>
  <si>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</si>
  <si>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</si>
  <si>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</si>
  <si>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</si>
  <si>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</si>
  <si>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</si>
  <si>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</si>
  <si>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</si>
  <si>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</si>
  <si>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</si>
  <si>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</si>
  <si>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</si>
  <si>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</si>
  <si>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</si>
  <si>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</si>
  <si>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</si>
  <si>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</si>
  <si>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</si>
  <si>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</si>
  <si>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</si>
  <si>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</si>
  <si>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</si>
  <si>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</si>
  <si>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</si>
  <si>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</si>
  <si>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</si>
  <si>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</si>
  <si>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</si>
  <si>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</si>
  <si>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</si>
  <si>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</si>
  <si>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</si>
  <si>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</si>
  <si>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</si>
  <si>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</si>
  <si>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</si>
  <si>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</si>
  <si>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</si>
  <si>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</si>
  <si>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</si>
  <si>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</si>
  <si>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</si>
  <si>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</si>
  <si>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</si>
  <si>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</si>
  <si>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</si>
  <si>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</si>
  <si>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</si>
  <si>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</si>
  <si>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</si>
  <si>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</si>
  <si>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</si>
  <si>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</si>
  <si>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</si>
  <si>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</si>
  <si>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</si>
  <si>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</si>
  <si>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</si>
  <si>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</si>
  <si>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</si>
  <si>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</si>
  <si>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</si>
  <si>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</si>
  <si>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</si>
  <si>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</si>
  <si>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</si>
  <si>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</si>
  <si>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</si>
  <si>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</si>
  <si>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</si>
  <si>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</si>
  <si>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</si>
  <si>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</si>
  <si>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</si>
  <si>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</si>
  <si>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</si>
  <si>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</si>
  <si>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</si>
  <si>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</si>
  <si>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</si>
  <si>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</si>
  <si>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</si>
  <si>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</si>
  <si>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</si>
  <si>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</si>
  <si>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</si>
  <si>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</si>
  <si>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</si>
  <si>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</si>
  <si>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</si>
  <si>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</si>
  <si>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</si>
  <si>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</si>
  <si>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</si>
  <si>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</si>
  <si>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</si>
  <si>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</si>
  <si>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</si>
  <si>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</si>
  <si>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</si>
  <si>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</si>
  <si>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</si>
  <si>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</si>
  <si>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</si>
  <si>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</si>
  <si>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</si>
  <si>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</si>
  <si>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</si>
  <si>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</si>
  <si>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</si>
  <si>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</si>
  <si>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</si>
  <si>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</si>
  <si>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</si>
  <si>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</si>
  <si>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</si>
  <si>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</si>
  <si>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</si>
  <si>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</si>
  <si>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</si>
  <si>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</si>
  <si>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</si>
  <si>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</si>
  <si>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</si>
  <si>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</si>
  <si>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</si>
  <si>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</si>
  <si>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</si>
  <si>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</si>
  <si>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</si>
  <si>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</si>
  <si>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</si>
  <si>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</si>
  <si>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</si>
  <si>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</si>
  <si>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</si>
  <si>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</si>
  <si>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</si>
  <si>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</si>
  <si>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</si>
  <si>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</si>
  <si>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</si>
  <si>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</si>
  <si>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</si>
  <si>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</si>
  <si>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</si>
  <si>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</si>
  <si>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</si>
  <si>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</si>
  <si>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</si>
  <si>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</si>
  <si>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</si>
  <si>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</si>
  <si>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</si>
  <si>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</si>
  <si>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</si>
  <si>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</si>
  <si>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</si>
  <si>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</si>
  <si>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</si>
  <si>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</si>
  <si>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</si>
  <si>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</si>
  <si>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</si>
  <si>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</si>
  <si>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</si>
  <si>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</si>
  <si>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</si>
  <si>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</si>
  <si>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</si>
  <si>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</si>
  <si>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</si>
  <si>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</si>
  <si>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</si>
  <si>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</si>
  <si>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</si>
  <si>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</si>
  <si>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</si>
  <si>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</si>
  <si>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</si>
  <si>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</si>
  <si>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</si>
  <si>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</si>
  <si>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</si>
  <si>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</si>
  <si>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</si>
  <si>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</si>
  <si>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</si>
  <si>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</si>
  <si>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</si>
  <si>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</si>
  <si>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</si>
  <si>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</si>
  <si>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</si>
  <si>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</si>
  <si>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</si>
  <si>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</si>
  <si>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</si>
  <si>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</si>
  <si>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</si>
  <si>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</si>
  <si>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</si>
  <si>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</si>
  <si>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</si>
  <si>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</si>
  <si>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</si>
  <si>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</si>
  <si>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</si>
  <si>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</si>
  <si>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</si>
  <si>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</si>
  <si>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</si>
  <si>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</si>
  <si>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</si>
  <si>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</si>
  <si>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</si>
  <si>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</si>
  <si>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</si>
  <si>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</si>
  <si>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</si>
  <si>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</si>
  <si>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</si>
  <si>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</si>
  <si>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</si>
  <si>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</si>
  <si>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</si>
  <si>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</si>
  <si>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</si>
  <si>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</si>
  <si>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</si>
  <si>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</si>
  <si>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</si>
  <si>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</si>
  <si>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</si>
  <si>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</si>
  <si>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</si>
  <si>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</si>
  <si>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</si>
  <si>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</si>
  <si>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</si>
  <si>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</si>
  <si>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</si>
  <si>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</si>
  <si>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</si>
  <si>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</si>
  <si>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</si>
  <si>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</si>
  <si>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</si>
  <si>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</si>
  <si>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</si>
  <si>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</si>
  <si>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</si>
  <si>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</si>
  <si>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</si>
  <si>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</si>
  <si>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</si>
  <si>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</si>
  <si>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</si>
  <si>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</si>
  <si>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</si>
  <si>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</si>
  <si>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</si>
  <si>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</si>
  <si>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</si>
  <si>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</si>
  <si>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</si>
  <si>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</si>
  <si>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</si>
  <si>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</si>
  <si>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</si>
  <si>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</si>
  <si>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</si>
  <si>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</si>
  <si>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</si>
  <si>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</si>
  <si>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</si>
  <si>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</si>
  <si>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</si>
  <si>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</si>
  <si>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</si>
  <si>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</si>
  <si>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</si>
  <si>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</si>
  <si>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</si>
  <si>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</si>
  <si>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</si>
  <si>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</si>
  <si>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</si>
  <si>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</si>
  <si>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</si>
  <si>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</si>
  <si>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</si>
  <si>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</si>
  <si>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</si>
  <si>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</si>
  <si>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</si>
  <si>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</si>
  <si>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</si>
  <si>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</si>
  <si>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</si>
  <si>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</si>
  <si>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</si>
  <si>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</si>
  <si>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</si>
  <si>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</si>
  <si>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</si>
  <si>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</si>
  <si>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</si>
  <si>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</si>
  <si>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</si>
  <si>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</si>
  <si>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</si>
  <si>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</si>
  <si>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</si>
  <si>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</si>
  <si>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</si>
  <si>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</si>
  <si>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</si>
  <si>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</si>
  <si>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</si>
  <si>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</si>
  <si>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</si>
  <si>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</si>
  <si>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</si>
  <si>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</si>
  <si>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</si>
  <si>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</si>
  <si>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</si>
  <si>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</si>
  <si>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</si>
  <si>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</si>
  <si>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</si>
  <si>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</si>
  <si>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</si>
  <si>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</si>
  <si>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</si>
  <si>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</si>
  <si>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</si>
  <si>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</si>
  <si>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</si>
  <si>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</si>
  <si>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</si>
  <si>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</si>
  <si>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</si>
  <si>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</si>
  <si>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</si>
  <si>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</si>
  <si>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</si>
  <si>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</si>
  <si>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</si>
  <si>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</si>
  <si>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</si>
  <si>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</si>
  <si>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</si>
  <si>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</si>
  <si>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</si>
  <si>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</si>
  <si>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</si>
  <si>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</si>
  <si>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</si>
  <si>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</si>
  <si>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</si>
  <si>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</si>
  <si>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</si>
  <si>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</si>
  <si>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</si>
  <si>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</si>
  <si>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</si>
  <si>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</si>
  <si>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</si>
  <si>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</si>
  <si>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</si>
  <si>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</si>
  <si>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</si>
  <si>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</si>
  <si>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</si>
  <si>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</si>
  <si>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</si>
  <si>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</si>
  <si>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</si>
  <si>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</si>
  <si>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</si>
  <si>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</si>
  <si>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</si>
  <si>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</si>
  <si>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</si>
  <si>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</si>
  <si>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</si>
  <si>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</si>
  <si>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</si>
  <si>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</si>
  <si>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</si>
  <si>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</si>
  <si>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</si>
  <si>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</si>
  <si>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</si>
  <si>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</si>
  <si>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</si>
  <si>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</si>
  <si>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</si>
  <si>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</si>
  <si>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</si>
  <si>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</si>
  <si>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</si>
  <si>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</si>
  <si>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</si>
  <si>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</si>
  <si>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</si>
  <si>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</si>
  <si>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</si>
  <si>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</si>
  <si>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</si>
  <si>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</si>
  <si>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</si>
  <si>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</si>
  <si>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</si>
  <si>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</si>
  <si>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</si>
  <si>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</si>
  <si>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</si>
  <si>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</si>
  <si>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</si>
  <si>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</si>
  <si>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</si>
  <si>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</si>
  <si>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</si>
  <si>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</si>
  <si>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</si>
  <si>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</si>
  <si>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</si>
  <si>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</si>
  <si>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</si>
  <si>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</si>
  <si>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</si>
  <si>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</si>
  <si>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</si>
  <si>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</si>
  <si>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</si>
  <si>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</si>
  <si>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</si>
  <si>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</si>
  <si>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</si>
  <si>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</si>
  <si>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</si>
  <si>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</si>
  <si>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</si>
  <si>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</si>
  <si>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</si>
  <si>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</si>
  <si>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</si>
  <si>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</si>
  <si>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</si>
  <si>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</si>
  <si>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</si>
  <si>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</si>
  <si>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</si>
  <si>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</si>
  <si>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</si>
  <si>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</si>
  <si>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</si>
  <si>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</si>
  <si>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</si>
  <si>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</si>
  <si>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</si>
  <si>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</si>
  <si>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</si>
  <si>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</si>
  <si>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</si>
  <si>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</si>
  <si>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</si>
  <si>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</si>
  <si>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</si>
  <si>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</si>
  <si>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</si>
  <si>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</si>
  <si>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</si>
  <si>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</si>
  <si>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</si>
  <si>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</si>
  <si>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</si>
  <si>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</si>
  <si>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</si>
  <si>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</si>
  <si>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</si>
  <si>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</si>
  <si>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</si>
  <si>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</si>
  <si>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</si>
  <si>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</si>
  <si>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</si>
  <si>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</si>
  <si>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</si>
  <si>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</si>
  <si>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</si>
  <si>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</si>
  <si>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</si>
  <si>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</si>
  <si>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</si>
  <si>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</si>
  <si>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</si>
  <si>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</si>
  <si>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</si>
  <si>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</si>
  <si>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</si>
  <si>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</si>
  <si>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</si>
  <si>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</si>
  <si>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</si>
  <si>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</si>
  <si>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</si>
  <si>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</si>
  <si>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</si>
  <si>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</si>
  <si>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</si>
  <si>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</si>
  <si>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</si>
  <si>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</si>
  <si>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</si>
  <si>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</si>
  <si>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</si>
  <si>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</si>
  <si>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</si>
  <si>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</si>
  <si>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</si>
  <si>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</si>
  <si>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</si>
  <si>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</si>
  <si>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</si>
  <si>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</si>
  <si>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</si>
  <si>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</si>
  <si>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</si>
  <si>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</si>
  <si>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</si>
  <si>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</si>
  <si>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</si>
  <si>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</si>
  <si>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</si>
  <si>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</si>
  <si>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</si>
  <si>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</si>
  <si>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</si>
  <si>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</si>
  <si>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</si>
  <si>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</si>
  <si>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</si>
  <si>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</si>
  <si>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</si>
  <si>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</si>
  <si>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</si>
  <si>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</si>
  <si>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</si>
  <si>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</si>
  <si>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</si>
  <si>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</si>
  <si>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</si>
  <si>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</si>
  <si>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</si>
  <si>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</si>
  <si>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</si>
  <si>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</si>
  <si>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</si>
  <si>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</si>
  <si>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</si>
  <si>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</si>
  <si>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</si>
  <si>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</si>
  <si>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</si>
  <si>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</si>
  <si>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</si>
  <si>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</si>
  <si>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</si>
  <si>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</si>
  <si>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</si>
  <si>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</si>
  <si>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</si>
  <si>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</si>
  <si>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</si>
  <si>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</si>
  <si>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</si>
  <si>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</si>
  <si>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</si>
  <si>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</si>
  <si>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</si>
  <si>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</si>
  <si>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</si>
  <si>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</si>
  <si>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</si>
  <si>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</si>
  <si>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</si>
  <si>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</si>
  <si>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</si>
  <si>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</si>
  <si>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</si>
  <si>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</si>
  <si>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</si>
  <si>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</si>
  <si>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</si>
  <si>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</si>
  <si>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</si>
  <si>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</si>
  <si>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</si>
  <si>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</si>
  <si>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</si>
  <si>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</si>
  <si>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</si>
  <si>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</si>
  <si>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</si>
  <si>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</si>
  <si>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</si>
  <si>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</si>
  <si>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</si>
  <si>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</si>
  <si>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</si>
  <si>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</si>
  <si>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</si>
  <si>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</si>
  <si>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</si>
  <si>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</si>
  <si>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</si>
  <si>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</si>
  <si>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</si>
  <si>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</si>
  <si>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</si>
  <si>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</si>
  <si>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</si>
  <si>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</si>
  <si>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</si>
  <si>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</si>
  <si>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</si>
  <si>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</si>
  <si>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</si>
  <si>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</si>
  <si>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</si>
  <si>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</si>
  <si>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</si>
  <si>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</si>
  <si>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</si>
  <si>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</si>
  <si>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</si>
  <si>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</si>
  <si>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</si>
  <si>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</si>
  <si>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</si>
  <si>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</si>
  <si>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</si>
  <si>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</si>
  <si>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</si>
  <si>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</si>
  <si>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</si>
  <si>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</si>
  <si>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</si>
  <si>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</si>
  <si>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</si>
  <si>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</si>
  <si>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</si>
  <si>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</si>
  <si>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</si>
  <si>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</si>
  <si>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</si>
  <si>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</si>
  <si>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</si>
  <si>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</si>
  <si>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</si>
  <si>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</si>
  <si>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</si>
  <si>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</si>
  <si>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</si>
  <si>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</si>
  <si>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</si>
  <si>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</si>
  <si>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</si>
  <si>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</si>
  <si>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</si>
  <si>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</si>
  <si>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</si>
  <si>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</si>
  <si>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</si>
  <si>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</si>
  <si>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</si>
  <si>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</si>
  <si>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</si>
  <si>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</si>
  <si>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</si>
  <si>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</si>
  <si>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</si>
  <si>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</si>
  <si>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</si>
  <si>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</si>
  <si>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</si>
  <si>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</si>
  <si>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</si>
  <si>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</si>
  <si>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</si>
  <si>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</si>
  <si>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</si>
  <si>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</si>
  <si>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</si>
  <si>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</si>
  <si>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</si>
  <si>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</si>
  <si>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</si>
  <si>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</si>
  <si>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</si>
  <si>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</si>
  <si>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</si>
  <si>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</si>
  <si>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</si>
  <si>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</si>
  <si>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</si>
  <si>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</si>
  <si>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</si>
  <si>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</si>
  <si>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</si>
  <si>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</si>
  <si>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</si>
  <si>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</si>
  <si>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</si>
  <si>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</si>
  <si>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</si>
  <si>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</si>
  <si>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</si>
  <si>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</si>
  <si>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</si>
  <si>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</si>
  <si>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</si>
  <si>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</si>
  <si>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</si>
  <si>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</si>
  <si>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</si>
  <si>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</si>
  <si>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</si>
  <si>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</si>
  <si>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</si>
  <si>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</si>
  <si>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</si>
  <si>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</si>
  <si>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</si>
  <si>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</si>
  <si>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</si>
  <si>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</si>
  <si>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</si>
  <si>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</si>
  <si>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</si>
  <si>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</si>
  <si>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</si>
  <si>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</si>
  <si>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</si>
  <si>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</si>
  <si>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</si>
  <si>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</si>
  <si>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</si>
  <si>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</si>
  <si>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</si>
  <si>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</si>
  <si>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</si>
  <si>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</si>
  <si>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</si>
  <si>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</si>
  <si>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</si>
  <si>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</si>
  <si>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</si>
  <si>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</si>
  <si>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</si>
  <si>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</si>
  <si>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</si>
  <si>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</si>
  <si>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</si>
  <si>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</si>
  <si>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</si>
  <si>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</si>
  <si>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</si>
  <si>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</si>
  <si>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</si>
  <si>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</si>
  <si>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</si>
  <si>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</si>
  <si>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</si>
  <si>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</si>
  <si>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</si>
  <si>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</si>
  <si>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</si>
  <si>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</si>
  <si>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</si>
  <si>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</si>
  <si>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</si>
  <si>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</si>
  <si>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</si>
  <si>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</si>
  <si>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</si>
  <si>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</si>
  <si>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</si>
  <si>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</si>
  <si>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</si>
  <si>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</si>
  <si>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</si>
  <si>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</si>
  <si>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</si>
  <si>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</si>
  <si>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</si>
  <si>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</si>
  <si>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</si>
  <si>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</si>
  <si>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</si>
  <si>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</si>
  <si>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</si>
  <si>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</si>
  <si>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</si>
  <si>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</si>
  <si>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</si>
  <si>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</si>
  <si>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</si>
  <si>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</si>
  <si>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</si>
  <si>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</si>
  <si>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</si>
  <si>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</si>
  <si>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</si>
  <si>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</si>
  <si>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</si>
  <si>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</si>
  <si>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</si>
  <si>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</si>
  <si>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</si>
  <si>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</si>
  <si>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</si>
  <si>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</si>
  <si>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</si>
  <si>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</si>
  <si>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</si>
  <si>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</si>
  <si>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</si>
  <si>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</si>
  <si>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</si>
  <si>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</si>
  <si>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</si>
  <si>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</si>
  <si>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</si>
  <si>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</si>
  <si>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</si>
  <si>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</si>
  <si>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</si>
  <si>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</si>
  <si>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</si>
  <si>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</si>
  <si>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</si>
  <si>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</si>
  <si>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</si>
  <si>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</si>
  <si>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</si>
  <si>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</si>
  <si>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</si>
  <si>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</si>
  <si>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</si>
  <si>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</si>
  <si>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</si>
  <si>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</si>
  <si>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</si>
  <si>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</si>
  <si>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</si>
  <si>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</si>
  <si>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</si>
  <si>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</si>
  <si>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</si>
  <si>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</si>
  <si>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</si>
  <si>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</si>
  <si>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</si>
  <si>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</si>
  <si>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</si>
  <si>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</si>
  <si>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</si>
  <si>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</si>
  <si>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</si>
  <si>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</si>
  <si>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</si>
  <si>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</si>
  <si>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</si>
  <si>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</si>
  <si>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</si>
  <si>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</si>
  <si>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</si>
  <si>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</si>
  <si>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</si>
  <si>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</si>
  <si>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</si>
  <si>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</si>
  <si>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</si>
  <si>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</si>
  <si>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</si>
  <si>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</si>
  <si>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</si>
  <si>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</si>
  <si>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</si>
  <si>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</si>
  <si>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</si>
  <si>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</si>
  <si>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</si>
  <si>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</si>
  <si>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</si>
  <si>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</si>
  <si>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</si>
  <si>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</si>
  <si>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</si>
  <si>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</si>
  <si>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</si>
  <si>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</si>
  <si>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</si>
  <si>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</si>
  <si>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</si>
  <si>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</si>
  <si>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</si>
  <si>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</si>
  <si>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</si>
  <si>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</si>
  <si>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</si>
  <si>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</si>
  <si>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</si>
  <si>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</si>
  <si>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</si>
  <si>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</si>
  <si>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</si>
  <si>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</si>
  <si>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</si>
  <si>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</si>
  <si>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</si>
  <si>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</si>
  <si>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</si>
  <si>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</si>
  <si>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</si>
  <si>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</si>
  <si>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</si>
  <si>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</si>
  <si>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</si>
  <si>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</si>
  <si>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</si>
  <si>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</si>
  <si>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</si>
  <si>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</si>
  <si>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</si>
  <si>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</si>
  <si>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</si>
  <si>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</si>
  <si>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</si>
  <si>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</si>
  <si>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</si>
  <si>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</si>
  <si>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</si>
  <si>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</si>
  <si>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</si>
  <si>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</si>
  <si>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</si>
  <si>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</si>
  <si>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</si>
  <si>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</si>
  <si>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</si>
  <si>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</si>
  <si>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</si>
  <si>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</si>
  <si>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</si>
  <si>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</si>
  <si>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</si>
  <si>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</si>
  <si>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</si>
  <si>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</si>
  <si>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</si>
  <si>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</si>
  <si>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</si>
  <si>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</si>
  <si>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</si>
  <si>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</si>
  <si>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</si>
  <si>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</si>
  <si>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</si>
  <si>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</si>
  <si>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</si>
  <si>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</si>
  <si>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</si>
  <si>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</si>
  <si>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</si>
  <si>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</si>
  <si>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</si>
  <si>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</si>
  <si>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</si>
  <si>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</si>
  <si>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</si>
  <si>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</si>
  <si>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</si>
  <si>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</si>
  <si>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</si>
  <si>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</si>
  <si>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</si>
  <si>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</si>
  <si>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</si>
  <si>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</si>
  <si>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</si>
  <si>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</si>
  <si>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</si>
  <si>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</si>
  <si>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</si>
  <si>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</si>
  <si>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</si>
  <si>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</si>
  <si>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</si>
  <si>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</si>
  <si>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</si>
  <si>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</si>
  <si>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</si>
  <si>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</si>
  <si>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</si>
  <si>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</si>
  <si>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</si>
  <si>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</si>
  <si>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</si>
  <si>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</si>
  <si>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</si>
  <si>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</si>
  <si>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</si>
  <si>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</si>
  <si>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</si>
  <si>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</si>
  <si>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</si>
  <si>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</si>
  <si>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</si>
  <si>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</si>
  <si>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</si>
  <si>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</si>
  <si>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</si>
  <si>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</si>
  <si>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</si>
  <si>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</si>
  <si>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</si>
  <si>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</si>
  <si>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</si>
  <si>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</si>
  <si>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</si>
  <si>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</si>
  <si>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</si>
  <si>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</si>
  <si>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</si>
  <si>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</si>
  <si>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</si>
  <si>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</si>
  <si>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</si>
  <si>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</si>
  <si>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</si>
  <si>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</si>
  <si>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</si>
  <si>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</si>
  <si>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</si>
  <si>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</si>
  <si>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</si>
  <si>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</si>
  <si>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</si>
  <si>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</si>
  <si>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</si>
  <si>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</si>
  <si>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</si>
  <si>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</si>
  <si>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</si>
  <si>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</si>
  <si>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</si>
  <si>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</si>
  <si>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</si>
  <si>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</si>
  <si>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</si>
  <si>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</si>
  <si>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</si>
  <si>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</si>
  <si>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</si>
  <si>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</si>
  <si>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</si>
  <si>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</si>
  <si>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</si>
  <si>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</si>
  <si>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</si>
  <si>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</si>
  <si>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</si>
  <si>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</si>
  <si>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</si>
  <si>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</si>
  <si>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</si>
  <si>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</si>
  <si>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</si>
  <si>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</si>
  <si>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</si>
  <si>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</si>
  <si>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</si>
  <si>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</si>
  <si>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</si>
  <si>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</si>
  <si>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</si>
  <si>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</si>
  <si>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</si>
  <si>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</si>
  <si>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</si>
  <si>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</si>
  <si>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</si>
  <si>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</si>
  <si>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</si>
  <si>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</si>
  <si>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</si>
  <si>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</si>
  <si>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</si>
  <si>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</si>
  <si>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</si>
  <si>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</si>
  <si>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</si>
  <si>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</si>
  <si>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</si>
  <si>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</si>
  <si>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</si>
  <si>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</si>
  <si>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</si>
  <si>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</si>
  <si>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</si>
  <si>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</si>
  <si>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</si>
  <si>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</si>
  <si>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</si>
  <si>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</si>
  <si>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</si>
  <si>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</si>
  <si>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</si>
  <si>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</si>
  <si>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</si>
  <si>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</si>
  <si>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</si>
  <si>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</si>
  <si>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</si>
  <si>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</si>
  <si>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</si>
  <si>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</si>
  <si>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</si>
  <si>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</si>
  <si>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</si>
  <si>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</si>
  <si>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</si>
  <si>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</si>
  <si>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</si>
  <si>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</si>
  <si>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</si>
  <si>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</si>
  <si>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</si>
  <si>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</si>
  <si>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</si>
  <si>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</si>
  <si>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</si>
  <si>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</si>
  <si>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</si>
  <si>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</si>
  <si>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</si>
  <si>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</si>
  <si>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</si>
  <si>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</si>
  <si>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</si>
  <si>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</si>
  <si>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</si>
  <si>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</si>
  <si>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</si>
  <si>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</si>
  <si>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</si>
  <si>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</si>
  <si>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</si>
  <si>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</si>
  <si>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</si>
  <si>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</si>
  <si>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</si>
  <si>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</si>
  <si>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</si>
  <si>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</si>
  <si>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</si>
  <si>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</si>
  <si>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</si>
  <si>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</si>
  <si>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</si>
  <si>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</si>
  <si>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</si>
  <si>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</si>
  <si>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</si>
  <si>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</si>
  <si>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</si>
  <si>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</si>
  <si>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</si>
  <si>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</si>
  <si>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</si>
  <si>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</si>
  <si>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</si>
  <si>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</si>
  <si>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</si>
  <si>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</si>
  <si>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</si>
  <si>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</si>
  <si>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</si>
  <si>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</si>
  <si>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</si>
  <si>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</si>
  <si>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</si>
  <si>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</si>
  <si>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</si>
  <si>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</si>
  <si>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</si>
  <si>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</si>
  <si>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</si>
  <si>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</si>
  <si>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</si>
  <si>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</si>
  <si>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</si>
  <si>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</si>
  <si>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</si>
  <si>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</si>
  <si>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</si>
  <si>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</si>
  <si>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</si>
  <si>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</si>
  <si>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</si>
  <si>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</si>
  <si>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</si>
  <si>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</si>
  <si>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</si>
  <si>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</si>
  <si>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</si>
  <si>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</si>
  <si>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</si>
  <si>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</si>
  <si>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</si>
  <si>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</si>
  <si>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</si>
  <si>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</si>
  <si>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</si>
  <si>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</si>
  <si>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</si>
  <si>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</si>
  <si>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</si>
  <si>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</si>
  <si>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</si>
  <si>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</si>
  <si>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</si>
  <si>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</si>
  <si>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</si>
  <si>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</si>
  <si>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</si>
  <si>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</si>
  <si>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</si>
  <si>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</si>
  <si>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</si>
  <si>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</si>
  <si>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</si>
  <si>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</si>
  <si>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</si>
  <si>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</si>
  <si>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</si>
  <si>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</si>
  <si>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</si>
  <si>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</si>
  <si>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</si>
  <si>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</si>
  <si>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</si>
  <si>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</si>
  <si>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</si>
  <si>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</si>
  <si>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</si>
  <si>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</si>
  <si>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</si>
  <si>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</si>
  <si>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</si>
  <si>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</si>
  <si>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</si>
  <si>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</si>
  <si>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</si>
  <si>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</si>
  <si>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</si>
  <si>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</si>
  <si>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</si>
  <si>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</si>
  <si>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</si>
  <si>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</si>
  <si>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</si>
  <si>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</si>
  <si>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</si>
  <si>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</si>
  <si>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</si>
  <si>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</si>
  <si>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</si>
  <si>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</si>
  <si>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</si>
  <si>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</si>
  <si>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</si>
  <si>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</si>
  <si>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</si>
  <si>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</si>
  <si>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</si>
  <si>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</si>
  <si>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</si>
  <si>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</si>
  <si>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</si>
  <si>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</si>
  <si>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</si>
  <si>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</si>
  <si>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</si>
  <si>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</si>
  <si>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</si>
  <si>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</si>
  <si>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</si>
  <si>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</si>
  <si>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</si>
  <si>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</si>
  <si>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</si>
  <si>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</si>
  <si>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</si>
  <si>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</si>
  <si>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</si>
  <si>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</si>
  <si>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</si>
  <si>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</si>
  <si>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</si>
  <si>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</si>
  <si>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</si>
  <si>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</si>
  <si>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</si>
  <si>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</si>
  <si>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</si>
  <si>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</si>
  <si>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</si>
  <si>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</si>
  <si>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</si>
  <si>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</si>
  <si>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</si>
  <si>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</si>
  <si>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</si>
  <si>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</si>
  <si>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</si>
  <si>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</si>
  <si>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</si>
  <si>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</si>
  <si>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</si>
  <si>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</si>
  <si>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</si>
  <si>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</si>
  <si>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</si>
  <si>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</si>
  <si>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</si>
  <si>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</si>
  <si>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</si>
  <si>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</si>
  <si>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</si>
  <si>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</si>
  <si>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</si>
  <si>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</si>
  <si>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</si>
  <si>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</si>
  <si>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</si>
  <si>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</si>
  <si>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</si>
  <si>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</si>
  <si>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</si>
  <si>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</si>
  <si>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</si>
  <si>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</si>
  <si>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</si>
  <si>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</si>
  <si>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</si>
  <si>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</si>
  <si>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</si>
  <si>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</si>
  <si>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</si>
  <si>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</si>
  <si>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</si>
  <si>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</si>
  <si>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</si>
  <si>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</si>
  <si>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</si>
  <si>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</si>
  <si>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</si>
  <si>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</si>
  <si>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</si>
  <si>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</si>
  <si>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</si>
  <si>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</si>
  <si>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</si>
  <si>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</si>
  <si>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</si>
  <si>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</si>
  <si>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</si>
  <si>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</si>
  <si>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</si>
  <si>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</si>
  <si>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</si>
  <si>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</si>
  <si>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</si>
  <si>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</si>
  <si>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</si>
  <si>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</si>
  <si>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</si>
  <si>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</si>
  <si>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</si>
  <si>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</si>
  <si>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</si>
  <si>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</si>
  <si>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</si>
  <si>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</si>
  <si>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</si>
  <si>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</si>
  <si>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</si>
  <si>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</si>
  <si>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</si>
  <si>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</si>
  <si>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</si>
  <si>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</si>
  <si>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</si>
  <si>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</si>
  <si>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</si>
  <si>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</si>
  <si>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</si>
  <si>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</si>
  <si>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</si>
  <si>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</si>
  <si>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</si>
  <si>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</si>
  <si>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</si>
  <si>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</si>
  <si>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</si>
  <si>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</si>
  <si>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</si>
  <si>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</si>
  <si>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</si>
  <si>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</si>
  <si>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</si>
  <si>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</si>
  <si>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</si>
  <si>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</si>
  <si>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</si>
  <si>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</si>
  <si>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</si>
  <si>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</si>
  <si>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</si>
  <si>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</si>
  <si>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</si>
  <si>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</si>
  <si>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</si>
  <si>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</si>
  <si>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</si>
  <si>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</si>
  <si>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</si>
  <si>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</si>
  <si>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</si>
  <si>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</si>
  <si>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</si>
  <si>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</si>
  <si>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</si>
  <si>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</si>
  <si>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</si>
  <si>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</si>
  <si>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</si>
  <si>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</si>
  <si>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</si>
  <si>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</si>
  <si>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</si>
  <si>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</si>
  <si>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</si>
  <si>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</si>
  <si>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</si>
  <si>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</si>
  <si>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</si>
  <si>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</si>
  <si>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</si>
  <si>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</si>
  <si>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</si>
  <si>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</si>
  <si>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</si>
  <si>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</si>
  <si>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</si>
  <si>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</si>
  <si>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</si>
  <si>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</si>
  <si>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</si>
  <si>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</si>
  <si>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</si>
  <si>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</si>
  <si>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</si>
  <si>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</si>
  <si>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</si>
  <si>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</si>
  <si>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</si>
  <si>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</si>
  <si>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</si>
  <si>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</si>
  <si>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</si>
  <si>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</si>
  <si>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</si>
  <si>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</si>
  <si>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</si>
  <si>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</si>
  <si>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</si>
  <si>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</si>
  <si>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</si>
  <si>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</si>
  <si>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</si>
  <si>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</si>
  <si>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</si>
  <si>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</si>
  <si>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</si>
  <si>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</si>
  <si>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</si>
  <si>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</si>
  <si>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</si>
  <si>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</si>
  <si>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</si>
  <si>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</si>
  <si>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</si>
  <si>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</si>
  <si>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</si>
  <si>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</si>
  <si>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</si>
  <si>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</si>
  <si>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</si>
  <si>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</si>
  <si>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</si>
  <si>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</si>
  <si>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</si>
  <si>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</si>
  <si>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</si>
  <si>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</si>
  <si>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</si>
  <si>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</si>
  <si>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</si>
  <si>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</si>
  <si>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</si>
  <si>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</si>
  <si>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</si>
  <si>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</si>
  <si>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</si>
  <si>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</si>
  <si>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</si>
  <si>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</si>
  <si>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</si>
  <si>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</si>
  <si>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</si>
  <si>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</si>
  <si>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</si>
  <si>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</si>
  <si>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</si>
  <si>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</si>
  <si>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</si>
  <si>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</si>
  <si>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</si>
  <si>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</si>
  <si>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</si>
  <si>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</si>
  <si>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</si>
  <si>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</si>
  <si>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</si>
  <si>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</si>
  <si>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</si>
  <si>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</si>
  <si>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</si>
  <si>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</si>
  <si>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</si>
  <si>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</si>
  <si>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</si>
  <si>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</si>
  <si>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</si>
  <si>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</si>
  <si>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</si>
  <si>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</si>
  <si>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</si>
  <si>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</si>
  <si>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</si>
  <si>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</si>
  <si>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</si>
  <si>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</si>
  <si>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</si>
  <si>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</si>
  <si>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</si>
  <si>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</si>
  <si>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</si>
  <si>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</si>
  <si>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</si>
  <si>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</si>
  <si>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</si>
  <si>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</si>
  <si>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</si>
  <si>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</si>
  <si>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</si>
  <si>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</si>
  <si>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</si>
  <si>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</si>
  <si>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</si>
  <si>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</si>
  <si>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</si>
  <si>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</si>
  <si>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</si>
  <si>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</si>
  <si>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</si>
  <si>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</si>
  <si>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</si>
  <si>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</si>
  <si>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</si>
  <si>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</si>
  <si>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</si>
  <si>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</si>
  <si>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</si>
  <si>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</si>
  <si>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</si>
  <si>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</si>
  <si>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</si>
  <si>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</si>
  <si>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</si>
  <si>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</si>
  <si>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</si>
  <si>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</si>
  <si>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</si>
  <si>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</si>
  <si>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</si>
  <si>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</si>
  <si>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</si>
  <si>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</si>
  <si>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</si>
  <si>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</si>
  <si>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</si>
  <si>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</si>
  <si>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</si>
  <si>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</si>
  <si>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</si>
  <si>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</si>
  <si>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</si>
  <si>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</si>
  <si>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</si>
  <si>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</si>
  <si>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</si>
  <si>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</si>
  <si>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</si>
  <si>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</si>
  <si>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</si>
  <si>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</si>
  <si>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</si>
  <si>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</si>
  <si>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</si>
  <si>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</si>
  <si>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</si>
  <si>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</si>
  <si>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</si>
  <si>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</si>
  <si>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</si>
  <si>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</si>
  <si>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</si>
  <si>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</si>
  <si>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</si>
  <si>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</si>
  <si>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</si>
  <si>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</si>
  <si>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</si>
  <si>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</si>
  <si>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</si>
  <si>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</si>
  <si>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</si>
  <si>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</si>
  <si>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</si>
  <si>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</si>
  <si>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</si>
  <si>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</si>
  <si>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</si>
  <si>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</si>
  <si>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</si>
  <si>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</si>
  <si>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</si>
  <si>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</si>
  <si>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</si>
  <si>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</si>
  <si>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</si>
  <si>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</si>
  <si>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</si>
  <si>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</si>
  <si>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</si>
  <si>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</si>
  <si>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</si>
  <si>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</si>
  <si>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</si>
  <si>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</si>
  <si>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</si>
  <si>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</si>
  <si>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</si>
  <si>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</si>
  <si>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</si>
  <si>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</si>
  <si>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</si>
  <si>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</si>
  <si>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</si>
  <si>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</si>
  <si>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</si>
  <si>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</si>
  <si>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</si>
  <si>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</si>
  <si>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</si>
  <si>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</si>
  <si>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</si>
  <si>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</si>
  <si>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</si>
  <si>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</si>
  <si>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</si>
  <si>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</si>
  <si>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</si>
  <si>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</si>
  <si>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</si>
  <si>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</si>
  <si>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</si>
  <si>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</si>
  <si>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</si>
  <si>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</si>
  <si>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</si>
  <si>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</si>
  <si>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</si>
  <si>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</si>
  <si>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</si>
  <si>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</si>
  <si>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</si>
  <si>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</si>
  <si>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</si>
  <si>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</si>
  <si>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</si>
  <si>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</si>
  <si>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</si>
  <si>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</si>
  <si>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</si>
  <si>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</si>
  <si>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</si>
  <si>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</si>
  <si>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</si>
  <si>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</si>
  <si>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</si>
  <si>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</si>
  <si>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</si>
  <si>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</si>
  <si>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</si>
  <si>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</si>
  <si>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</si>
  <si>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</si>
  <si>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</si>
  <si>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</si>
  <si>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</si>
  <si>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</si>
  <si>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</si>
  <si>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</si>
  <si>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</si>
  <si>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</si>
  <si>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</si>
  <si>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</si>
  <si>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</si>
  <si>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</si>
  <si>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</si>
  <si>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</si>
  <si>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</si>
  <si>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</si>
  <si>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</si>
  <si>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</si>
  <si>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</si>
  <si>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</si>
  <si>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</si>
  <si>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</si>
  <si>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</si>
  <si>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</si>
  <si>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</si>
  <si>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</si>
  <si>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</si>
  <si>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</si>
  <si>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</si>
  <si>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</si>
  <si>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</si>
  <si>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</si>
  <si>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</si>
  <si>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</si>
  <si>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</si>
  <si>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</si>
  <si>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</si>
  <si>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</si>
  <si>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</si>
  <si>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</si>
  <si>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</si>
  <si>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</si>
  <si>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</si>
  <si>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</si>
  <si>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</si>
  <si>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</si>
  <si>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</si>
  <si>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</si>
  <si>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</si>
  <si>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</si>
  <si>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</si>
  <si>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</si>
  <si>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</si>
  <si>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</si>
  <si>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</si>
  <si>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</si>
  <si>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</si>
  <si>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</si>
  <si>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</si>
  <si>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</si>
  <si>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</si>
  <si>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</si>
  <si>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</si>
  <si>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</si>
  <si>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</si>
  <si>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</si>
  <si>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</si>
  <si>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</si>
  <si>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</si>
  <si>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</si>
  <si>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</si>
  <si>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</si>
  <si>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</si>
  <si>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</si>
  <si>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</si>
  <si>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</si>
  <si>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</si>
  <si>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</si>
  <si>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</si>
  <si>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</si>
  <si>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</si>
  <si>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</si>
  <si>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</si>
  <si>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</si>
  <si>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</si>
  <si>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</si>
  <si>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</si>
  <si>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</si>
  <si>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</si>
  <si>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</si>
  <si>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</si>
  <si>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</si>
  <si>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</si>
  <si>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</si>
  <si>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</si>
  <si>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</si>
  <si>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</si>
  <si>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</si>
  <si>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</si>
  <si>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</si>
  <si>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</si>
  <si>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</si>
  <si>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</si>
  <si>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</si>
  <si>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</si>
  <si>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</si>
  <si>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</si>
  <si>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</si>
  <si>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</si>
  <si>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</si>
  <si>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</si>
  <si>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</si>
  <si>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</si>
  <si>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</si>
  <si>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</si>
  <si>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</si>
  <si>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</si>
  <si>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</si>
  <si>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</si>
  <si>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</si>
  <si>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</si>
  <si>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</si>
  <si>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</si>
  <si>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</si>
  <si>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</si>
  <si>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</si>
  <si>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</si>
  <si>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</si>
  <si>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</si>
  <si>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</si>
  <si>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</si>
  <si>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</si>
  <si>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</si>
  <si>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</si>
  <si>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</si>
  <si>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</si>
  <si>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</si>
  <si>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</si>
  <si>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</si>
  <si>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</si>
  <si>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</si>
  <si>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</si>
  <si>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</si>
  <si>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</si>
  <si>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</si>
  <si>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</si>
  <si>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</si>
  <si>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</si>
  <si>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</si>
  <si>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</si>
  <si>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</si>
  <si>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</si>
  <si>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</si>
  <si>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</si>
  <si>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</si>
  <si>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</si>
  <si>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</si>
  <si>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</si>
  <si>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</si>
  <si>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</si>
  <si>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</si>
  <si>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</si>
  <si>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</si>
  <si>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</si>
  <si>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</si>
  <si>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</si>
  <si>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</si>
  <si>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</si>
  <si>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</si>
  <si>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</si>
  <si>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</si>
  <si>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</si>
  <si>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</si>
  <si>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</si>
  <si>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</si>
  <si>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</si>
  <si>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</si>
  <si>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</si>
  <si>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</si>
  <si>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</si>
  <si>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</si>
  <si>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</si>
  <si>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</si>
  <si>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</si>
  <si>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</si>
  <si>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</si>
  <si>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</si>
  <si>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</si>
  <si>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</si>
  <si>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</si>
  <si>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</si>
  <si>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</si>
  <si>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</si>
  <si>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</si>
  <si>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</si>
  <si>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</si>
  <si>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</si>
  <si>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</si>
  <si>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</si>
  <si>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</si>
  <si>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</si>
  <si>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</si>
  <si>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</si>
  <si>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</si>
  <si>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</si>
  <si>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</si>
  <si>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</si>
  <si>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</si>
  <si>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</si>
  <si>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</si>
  <si>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</si>
  <si>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</si>
  <si>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</si>
  <si>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</si>
  <si>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</si>
  <si>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</si>
  <si>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</si>
  <si>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</si>
  <si>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</si>
  <si>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</si>
  <si>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</si>
  <si>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</si>
  <si>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</si>
  <si>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</si>
  <si>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</si>
  <si>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</si>
  <si>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</si>
  <si>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</si>
  <si>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</si>
  <si>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</si>
  <si>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</si>
  <si>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</si>
  <si>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</si>
  <si>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</si>
  <si>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</si>
  <si>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</si>
  <si>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</si>
  <si>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</si>
  <si>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</si>
  <si>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</si>
  <si>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</si>
  <si>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</si>
  <si>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</si>
  <si>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</si>
  <si>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</si>
  <si>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</si>
  <si>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</si>
  <si>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</si>
  <si>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</si>
  <si>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</si>
  <si>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</si>
  <si>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</si>
  <si>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</si>
  <si>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</si>
  <si>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</si>
  <si>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</si>
  <si>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</si>
  <si>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</si>
  <si>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</si>
  <si>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</si>
  <si>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</si>
  <si>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</si>
  <si>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</si>
  <si>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</si>
  <si>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</si>
  <si>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</si>
  <si>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</si>
  <si>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</si>
  <si>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</si>
  <si>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</si>
  <si>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</si>
  <si>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</si>
  <si>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</si>
  <si>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</si>
  <si>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</si>
  <si>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</si>
  <si>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</si>
  <si>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</si>
  <si>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</si>
  <si>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</si>
  <si>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</si>
  <si>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</si>
  <si>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</si>
  <si>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</si>
  <si>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</si>
  <si>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</si>
  <si>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</si>
  <si>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</si>
  <si>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</si>
  <si>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</si>
  <si>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</si>
  <si>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</si>
  <si>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</si>
  <si>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</si>
  <si>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</si>
  <si>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</si>
  <si>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</si>
  <si>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</si>
  <si>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</si>
  <si>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</si>
  <si>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</si>
  <si>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</si>
  <si>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</si>
  <si>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</si>
  <si>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</si>
  <si>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</si>
  <si>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</si>
  <si>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</si>
  <si>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</si>
  <si>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</si>
  <si>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</si>
  <si>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</si>
  <si>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</si>
  <si>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</si>
  <si>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</si>
  <si>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</si>
  <si>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</si>
  <si>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</si>
  <si>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</si>
  <si>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</si>
  <si>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</si>
  <si>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</si>
  <si>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</si>
  <si>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</si>
  <si>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</si>
  <si>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</si>
  <si>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</si>
  <si>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</si>
  <si>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</si>
  <si>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</si>
  <si>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</si>
  <si>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</si>
  <si>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</si>
  <si>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</si>
  <si>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</si>
  <si>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</si>
  <si>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</si>
  <si>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</si>
  <si>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</si>
  <si>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</si>
  <si>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</si>
  <si>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</si>
  <si>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</si>
  <si>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</si>
  <si>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</si>
  <si>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</si>
  <si>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</si>
  <si>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</si>
  <si>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</si>
  <si>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</si>
  <si>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</si>
  <si>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</si>
  <si>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</si>
  <si>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</si>
  <si>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</si>
  <si>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</si>
  <si>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</si>
  <si>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</si>
  <si>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</si>
  <si>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</si>
  <si>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</si>
  <si>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</si>
  <si>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</si>
  <si>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</si>
  <si>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</si>
  <si>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</si>
  <si>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</si>
  <si>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</si>
  <si>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</si>
  <si>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</si>
  <si>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</si>
  <si>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</si>
  <si>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</si>
  <si>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</si>
  <si>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</si>
  <si>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</si>
  <si>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</si>
  <si>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</si>
  <si>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</si>
  <si>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</si>
  <si>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</si>
  <si>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</si>
  <si>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</si>
  <si>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</si>
  <si>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</si>
  <si>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</si>
  <si>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</si>
  <si>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</si>
  <si>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</si>
  <si>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</si>
  <si>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</si>
  <si>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</si>
  <si>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</si>
  <si>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</si>
  <si>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</si>
  <si>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</si>
  <si>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</si>
  <si>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</si>
  <si>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</si>
  <si>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</si>
  <si>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</si>
  <si>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</si>
  <si>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</si>
  <si>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</si>
  <si>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</si>
  <si>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</si>
  <si>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</si>
  <si>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</si>
  <si>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</si>
  <si>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</si>
  <si>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</si>
  <si>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</si>
  <si>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</si>
  <si>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</si>
  <si>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</si>
  <si>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</si>
  <si>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</si>
  <si>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</si>
  <si>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</si>
  <si>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</si>
  <si>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</si>
  <si>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</si>
  <si>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</si>
  <si>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</si>
  <si>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</si>
  <si>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</si>
  <si>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</si>
  <si>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</si>
  <si>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</si>
  <si>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</si>
  <si>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</si>
  <si>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</si>
  <si>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</si>
  <si>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</si>
  <si>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</si>
  <si>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</si>
  <si>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</si>
  <si>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</si>
  <si>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</si>
  <si>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</si>
  <si>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</si>
  <si>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</si>
  <si>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</si>
  <si>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</si>
  <si>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</si>
  <si>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</si>
  <si>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</si>
  <si>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</si>
  <si>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</si>
  <si>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</si>
  <si>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</si>
  <si>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</si>
  <si>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</si>
  <si>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</si>
  <si>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</si>
  <si>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</si>
  <si>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</si>
  <si>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</si>
  <si>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</si>
  <si>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</si>
  <si>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</si>
  <si>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</si>
  <si>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</si>
  <si>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</si>
  <si>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</si>
  <si>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</si>
  <si>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</si>
  <si>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</si>
  <si>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</si>
  <si>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</si>
  <si>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</si>
  <si>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</si>
  <si>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</si>
  <si>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</si>
  <si>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</si>
  <si>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</si>
  <si>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</si>
  <si>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</si>
  <si>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</si>
  <si>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</si>
  <si>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</si>
  <si>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</si>
  <si>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</si>
  <si>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</si>
  <si>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</si>
  <si>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</si>
  <si>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</si>
  <si>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</si>
  <si>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</si>
  <si>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</si>
  <si>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</si>
  <si>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</si>
  <si>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</si>
  <si>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</si>
  <si>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</si>
  <si>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</si>
  <si>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</si>
  <si>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</si>
  <si>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</si>
  <si>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</si>
  <si>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</si>
  <si>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</si>
  <si>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</si>
  <si>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</si>
  <si>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</si>
  <si>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</si>
  <si>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</si>
  <si>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</si>
  <si>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</si>
  <si>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</si>
  <si>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</si>
  <si>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</si>
  <si>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</si>
  <si>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</si>
  <si>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</si>
  <si>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</si>
  <si>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</si>
  <si>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</si>
  <si>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</si>
  <si>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</si>
  <si>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</si>
  <si>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</si>
  <si>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</si>
  <si>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</si>
  <si>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</si>
  <si>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</si>
  <si>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</si>
  <si>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</si>
  <si>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</si>
  <si>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</si>
  <si>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</si>
  <si>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</si>
  <si>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</si>
  <si>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</si>
  <si>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</si>
  <si>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</si>
  <si>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</si>
  <si>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</si>
  <si>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</si>
  <si>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</si>
  <si>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</si>
  <si>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</si>
  <si>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</si>
  <si>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</si>
  <si>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</si>
  <si>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</si>
  <si>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</si>
  <si>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</si>
  <si>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</si>
  <si>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</si>
  <si>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</si>
  <si>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</si>
  <si>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</si>
  <si>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</si>
  <si>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</si>
  <si>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</si>
  <si>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</si>
  <si>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</si>
  <si>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</si>
  <si>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</si>
  <si>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</si>
  <si>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</si>
  <si>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</si>
  <si>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</si>
  <si>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</si>
  <si>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</si>
  <si>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</si>
  <si>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</si>
  <si>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</si>
  <si>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</si>
  <si>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</si>
  <si>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</si>
  <si>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</si>
  <si>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</si>
  <si>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</si>
  <si>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</si>
  <si>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</si>
  <si>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</si>
  <si>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</si>
  <si>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</si>
  <si>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</si>
  <si>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</si>
  <si>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</si>
  <si>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</si>
  <si>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</si>
  <si>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</si>
  <si>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</si>
  <si>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</si>
  <si>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</si>
  <si>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</si>
  <si>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</si>
  <si>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</si>
  <si>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</si>
  <si>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</si>
  <si>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</si>
  <si>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</si>
  <si>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</si>
  <si>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</si>
  <si>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</si>
  <si>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</si>
  <si>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</si>
  <si>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</si>
  <si>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</si>
  <si>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</si>
  <si>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</si>
  <si>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</si>
  <si>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</si>
  <si>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</si>
  <si>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</si>
  <si>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</si>
  <si>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</si>
  <si>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</si>
  <si>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</si>
  <si>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</si>
  <si>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</si>
  <si>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</si>
  <si>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</si>
  <si>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</si>
  <si>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</si>
  <si>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</si>
  <si>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</si>
  <si>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</si>
  <si>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</si>
  <si>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</si>
  <si>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</si>
  <si>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</si>
  <si>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</si>
  <si>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</si>
  <si>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</si>
  <si>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</si>
  <si>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</si>
  <si>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</si>
  <si>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</si>
  <si>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</si>
  <si>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</si>
  <si>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</si>
  <si>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</si>
  <si>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</si>
  <si>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</si>
  <si>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</si>
  <si>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</si>
  <si>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</si>
  <si>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</si>
  <si>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</si>
  <si>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</si>
  <si>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</si>
  <si>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</si>
  <si>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</si>
  <si>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</si>
  <si>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</si>
  <si>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</si>
  <si>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</si>
  <si>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</si>
  <si>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</si>
  <si>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</si>
  <si>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</si>
  <si>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</si>
  <si>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</si>
  <si>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</si>
  <si>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</si>
  <si>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</si>
  <si>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</si>
  <si>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</si>
  <si>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</si>
  <si>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</si>
  <si>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</si>
  <si>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</si>
  <si>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</si>
  <si>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</si>
  <si>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</si>
  <si>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</si>
  <si>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</si>
  <si>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</si>
  <si>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</si>
  <si>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</si>
  <si>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</si>
  <si>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</si>
  <si>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</si>
  <si>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</si>
  <si>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</si>
  <si>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</si>
  <si>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</si>
  <si>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</si>
  <si>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</si>
  <si>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</si>
  <si>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</si>
  <si>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</si>
  <si>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</si>
  <si>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</si>
  <si>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</si>
  <si>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</si>
  <si>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</si>
  <si>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</si>
  <si>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</si>
  <si>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</si>
  <si>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</si>
  <si>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</si>
  <si>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</si>
  <si>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</si>
  <si>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</si>
  <si>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</si>
  <si>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</si>
  <si>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</si>
  <si>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</si>
  <si>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</si>
  <si>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</si>
  <si>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</si>
  <si>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</si>
  <si>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</si>
  <si>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</si>
  <si>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</si>
  <si>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</si>
  <si>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</si>
  <si>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</si>
  <si>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</si>
  <si>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</si>
  <si>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</si>
  <si>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</si>
  <si>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</si>
  <si>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</si>
  <si>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</si>
  <si>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</si>
  <si>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</si>
  <si>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</si>
  <si>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</si>
  <si>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</si>
  <si>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</si>
  <si>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</si>
  <si>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</si>
  <si>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</si>
  <si>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</si>
  <si>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</si>
  <si>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</si>
  <si>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</si>
  <si>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</si>
  <si>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</si>
  <si>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</si>
  <si>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</si>
  <si>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</si>
  <si>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</si>
  <si>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</si>
  <si>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</si>
  <si>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</si>
  <si>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</si>
  <si>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</si>
  <si>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</si>
  <si>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</si>
  <si>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</si>
  <si>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</si>
  <si>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</si>
  <si>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</si>
  <si>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</si>
  <si>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</si>
  <si>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</si>
  <si>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</si>
  <si>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</si>
  <si>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</si>
  <si>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</si>
  <si>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</si>
  <si>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</si>
  <si>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</si>
  <si>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</si>
  <si>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</si>
  <si>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</si>
  <si>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</si>
  <si>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</si>
  <si>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</si>
  <si>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</si>
  <si>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</si>
  <si>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</si>
  <si>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</si>
  <si>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</si>
  <si>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</si>
  <si>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</si>
  <si>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</si>
  <si>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</si>
  <si>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</si>
  <si>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</si>
  <si>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</si>
  <si>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</si>
  <si>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</si>
  <si>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</si>
  <si>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</si>
  <si>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</si>
  <si>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</si>
  <si>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</si>
  <si>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</si>
  <si>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</si>
  <si>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</si>
  <si>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</si>
  <si>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</si>
  <si>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</si>
  <si>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</si>
  <si>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</si>
  <si>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</si>
  <si>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</si>
  <si>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</si>
  <si>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</si>
  <si>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</si>
  <si>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</si>
  <si>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</si>
  <si>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</si>
  <si>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</si>
  <si>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</si>
  <si>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</si>
  <si>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</si>
  <si>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</si>
  <si>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</si>
  <si>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</si>
  <si>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</si>
  <si>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</si>
  <si>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</si>
  <si>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</si>
  <si>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</si>
  <si>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</si>
  <si>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</si>
  <si>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</si>
  <si>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</si>
  <si>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</si>
  <si>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</si>
  <si>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</si>
  <si>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</si>
  <si>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</si>
  <si>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</si>
  <si>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</si>
  <si>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</si>
  <si>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</si>
  <si>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</si>
  <si>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</si>
  <si>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</si>
  <si>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</si>
  <si>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</si>
  <si>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</si>
  <si>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</si>
  <si>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</si>
  <si>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</si>
  <si>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</si>
  <si>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</si>
  <si>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</si>
  <si>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</si>
  <si>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</si>
  <si>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</si>
  <si>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</si>
  <si>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</si>
  <si>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</si>
  <si>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</si>
  <si>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</si>
  <si>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</si>
  <si>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</si>
  <si>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</si>
  <si>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</si>
  <si>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</si>
  <si>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</si>
  <si>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</si>
  <si>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</si>
  <si>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</si>
  <si>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</si>
  <si>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</si>
  <si>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</si>
  <si>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</si>
  <si>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</si>
  <si>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</si>
  <si>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</si>
  <si>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</si>
  <si>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</si>
  <si>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</si>
  <si>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</si>
  <si>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</si>
  <si>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</si>
  <si>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</si>
  <si>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</si>
  <si>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</si>
  <si>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</si>
  <si>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</si>
  <si>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</si>
  <si>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</si>
  <si>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</si>
  <si>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</si>
  <si>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</si>
  <si>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</si>
  <si>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</si>
  <si>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</si>
  <si>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</si>
  <si>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</si>
  <si>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</si>
  <si>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</si>
  <si>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</si>
  <si>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</si>
  <si>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</si>
  <si>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</si>
  <si>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</si>
  <si>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</si>
  <si>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</si>
  <si>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</si>
  <si>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</si>
  <si>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</si>
  <si>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</si>
  <si>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</si>
  <si>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</si>
  <si>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</si>
  <si>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</si>
  <si>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</si>
  <si>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</si>
  <si>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</si>
  <si>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</si>
  <si>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</si>
  <si>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</si>
  <si>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</si>
  <si>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</si>
  <si>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</si>
  <si>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</si>
  <si>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</si>
  <si>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</si>
  <si>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</si>
  <si>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</si>
  <si>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</si>
  <si>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</si>
  <si>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</si>
  <si>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</si>
  <si>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</si>
  <si>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</si>
  <si>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</si>
  <si>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</si>
  <si>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</si>
  <si>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</si>
  <si>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</si>
  <si>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</si>
  <si>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</si>
  <si>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</si>
  <si>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</si>
  <si>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</si>
  <si>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</si>
  <si>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</si>
  <si>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</si>
  <si>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</si>
  <si>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</si>
  <si>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</si>
  <si>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</si>
  <si>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</si>
  <si>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</si>
  <si>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</si>
  <si>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</si>
  <si>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</si>
  <si>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</si>
  <si>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</si>
  <si>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</si>
  <si>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</si>
  <si>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</si>
  <si>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</si>
  <si>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</si>
  <si>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</si>
  <si>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</si>
  <si>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</si>
  <si>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</si>
  <si>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</si>
  <si>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</si>
  <si>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</si>
  <si>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</si>
  <si>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</si>
  <si>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</si>
  <si>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</si>
  <si>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</si>
  <si>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</si>
  <si>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</si>
  <si>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</si>
  <si>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</si>
  <si>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</si>
  <si>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</si>
  <si>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</si>
  <si>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</si>
  <si>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</si>
  <si>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</si>
  <si>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</si>
  <si>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</si>
  <si>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</si>
  <si>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</si>
  <si>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</si>
  <si>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</si>
  <si>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</si>
  <si>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</si>
  <si>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</si>
  <si>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</si>
  <si>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</si>
  <si>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</si>
  <si>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</si>
  <si>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</si>
  <si>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</si>
  <si>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</si>
  <si>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</si>
  <si>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</si>
  <si>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</si>
  <si>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</si>
  <si>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</si>
  <si>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</si>
  <si>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</si>
  <si>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</si>
  <si>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</si>
  <si>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</si>
  <si>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</si>
  <si>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</si>
  <si>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</si>
  <si>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</si>
  <si>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</si>
  <si>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</si>
  <si>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</si>
  <si>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</si>
  <si>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</si>
  <si>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</si>
  <si>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</si>
  <si>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</si>
  <si>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</si>
  <si>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</si>
  <si>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</si>
  <si>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</si>
  <si>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</si>
  <si>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</si>
  <si>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</si>
  <si>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</si>
  <si>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</si>
  <si>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</si>
  <si>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</si>
  <si>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</si>
  <si>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</si>
  <si>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</si>
  <si>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</si>
  <si>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</si>
  <si>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</si>
  <si>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</si>
  <si>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</si>
  <si>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</si>
  <si>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</si>
  <si>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</si>
  <si>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</si>
  <si>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</si>
  <si>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</si>
  <si>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</si>
  <si>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</si>
  <si>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</si>
  <si>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</si>
  <si>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</si>
  <si>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</si>
  <si>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</si>
  <si>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</si>
  <si>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</si>
  <si>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</si>
  <si>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</si>
  <si>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</si>
  <si>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</si>
  <si>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</si>
  <si>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</si>
  <si>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</si>
  <si>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</si>
  <si>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</si>
  <si>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</si>
  <si>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</si>
  <si>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</si>
  <si>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</si>
  <si>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</si>
  <si>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</si>
  <si>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</si>
  <si>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</si>
  <si>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</si>
  <si>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</si>
  <si>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</si>
  <si>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</si>
  <si>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</si>
  <si>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</si>
  <si>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</si>
  <si>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</si>
  <si>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</si>
  <si>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</si>
  <si>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</si>
  <si>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</si>
  <si>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</si>
  <si>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</si>
  <si>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</si>
  <si>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</si>
  <si>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</si>
  <si>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</si>
  <si>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</si>
  <si>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</si>
  <si>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</si>
  <si>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</si>
  <si>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</si>
  <si>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</si>
  <si>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</si>
  <si>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</si>
  <si>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</si>
  <si>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</si>
  <si>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</si>
  <si>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</si>
  <si>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</si>
  <si>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</si>
  <si>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</si>
  <si>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</si>
  <si>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</si>
  <si>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</si>
  <si>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</si>
  <si>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</si>
  <si>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</si>
  <si>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</si>
  <si>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</si>
  <si>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</si>
  <si>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</si>
  <si>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</si>
  <si>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</si>
  <si>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</si>
  <si>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</si>
  <si>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</si>
  <si>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</si>
  <si>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</si>
  <si>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</si>
  <si>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</si>
  <si>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</si>
  <si>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</si>
  <si>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</si>
  <si>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</si>
  <si>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</si>
  <si>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</si>
  <si>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</si>
  <si>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</si>
  <si>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</si>
  <si>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</si>
  <si>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</si>
  <si>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</si>
  <si>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</si>
  <si>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</si>
  <si>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</si>
  <si>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</si>
  <si>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</si>
  <si>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</si>
  <si>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</si>
  <si>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</si>
  <si>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</si>
  <si>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</si>
  <si>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</si>
  <si>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</si>
  <si>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</si>
  <si>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</si>
  <si>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</si>
  <si>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</si>
  <si>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</si>
  <si>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</si>
  <si>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</si>
  <si>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</si>
  <si>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</si>
  <si>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</si>
  <si>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</si>
  <si>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</si>
  <si>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</si>
  <si>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</si>
  <si>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</si>
  <si>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</si>
  <si>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</si>
  <si>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</si>
  <si>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</si>
  <si>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</si>
  <si>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</si>
  <si>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</si>
  <si>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</si>
  <si>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</si>
  <si>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</si>
  <si>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</si>
  <si>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</si>
  <si>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</si>
  <si>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</si>
  <si>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</si>
  <si>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</si>
  <si>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</si>
  <si>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</si>
  <si>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</si>
  <si>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</si>
  <si>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</si>
  <si>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</si>
  <si>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</si>
  <si>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</si>
  <si>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</si>
  <si>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</si>
  <si>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</si>
  <si>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</si>
  <si>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</si>
  <si>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</si>
  <si>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</si>
  <si>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</si>
  <si>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</si>
  <si>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</si>
  <si>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</si>
  <si>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</si>
  <si>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</si>
  <si>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</si>
  <si>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</si>
  <si>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</si>
  <si>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</si>
  <si>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</si>
  <si>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</si>
  <si>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</si>
  <si>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</si>
  <si>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</si>
  <si>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</si>
  <si>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</si>
  <si>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</si>
  <si>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</si>
  <si>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</si>
  <si>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</si>
  <si>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</si>
  <si>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</si>
  <si>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</si>
  <si>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</si>
  <si>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</si>
  <si>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</si>
  <si>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</si>
  <si>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</si>
  <si>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</si>
  <si>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</si>
  <si>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</si>
  <si>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</si>
  <si>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</si>
  <si>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</si>
  <si>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</si>
  <si>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</si>
  <si>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</si>
  <si>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</si>
  <si>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</si>
  <si>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</si>
  <si>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</si>
  <si>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</si>
  <si>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</si>
  <si>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</si>
  <si>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</si>
  <si>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</si>
  <si>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</si>
  <si>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</si>
  <si>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</si>
  <si>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</si>
  <si>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</si>
  <si>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</si>
  <si>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</si>
  <si>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</si>
  <si>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</si>
  <si>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</si>
  <si>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</si>
  <si>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</si>
  <si>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</si>
  <si>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</si>
  <si>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</si>
  <si>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</si>
  <si>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</si>
  <si>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</si>
  <si>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</si>
  <si>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</si>
  <si>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</si>
  <si>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</si>
  <si>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</si>
  <si>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</si>
  <si>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</si>
  <si>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</si>
  <si>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</si>
  <si>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</si>
  <si>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</si>
  <si>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</si>
  <si>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</si>
  <si>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</si>
  <si>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</si>
  <si>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</si>
  <si>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</si>
  <si>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</si>
  <si>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</si>
  <si>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</si>
  <si>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</si>
  <si>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</si>
  <si>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</si>
  <si>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</si>
  <si>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</si>
  <si>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</si>
  <si>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</si>
  <si>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</si>
  <si>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</si>
  <si>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</si>
  <si>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</si>
  <si>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</si>
  <si>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</si>
  <si>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</si>
  <si>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</si>
  <si>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</si>
  <si>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</si>
  <si>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</si>
  <si>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</si>
  <si>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</si>
  <si>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</si>
  <si>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</si>
  <si>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</si>
  <si>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</si>
  <si>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</si>
  <si>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</si>
  <si>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</si>
  <si>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</si>
  <si>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</si>
  <si>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</si>
  <si>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</si>
  <si>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</si>
  <si>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</si>
  <si>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</si>
  <si>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</si>
  <si>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</si>
  <si>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</si>
  <si>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</si>
  <si>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</si>
  <si>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</si>
  <si>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</si>
  <si>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</si>
  <si>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</si>
  <si>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</si>
  <si>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</si>
  <si>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</si>
  <si>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</si>
  <si>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</si>
  <si>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</si>
  <si>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</si>
  <si>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</si>
  <si>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</si>
  <si>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</si>
  <si>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</si>
  <si>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</si>
  <si>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</si>
  <si>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</si>
  <si>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</si>
  <si>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</si>
  <si>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</si>
  <si>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</si>
  <si>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</si>
  <si>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</si>
  <si>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</si>
  <si>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</si>
  <si>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</si>
  <si>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</si>
  <si>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</si>
  <si>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</si>
  <si>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</si>
  <si>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</si>
  <si>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</si>
  <si>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</si>
  <si>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</si>
  <si>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</si>
  <si>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</si>
  <si>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</si>
  <si>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</si>
  <si>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</si>
  <si>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</si>
  <si>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</si>
  <si>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</si>
  <si>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</si>
  <si>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</si>
  <si>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</si>
  <si>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</si>
  <si>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</si>
  <si>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</si>
  <si>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</si>
  <si>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</si>
  <si>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</si>
  <si>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</si>
  <si>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</si>
  <si>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</si>
  <si>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</si>
  <si>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</si>
  <si>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</si>
  <si>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</si>
  <si>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</si>
  <si>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</si>
  <si>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</si>
  <si>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</si>
  <si>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</si>
  <si>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</si>
  <si>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</si>
  <si>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</si>
  <si>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</si>
  <si>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</si>
  <si>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</si>
  <si>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</si>
  <si>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</si>
  <si>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</si>
  <si>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</si>
  <si>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</si>
  <si>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</si>
  <si>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</si>
  <si>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</si>
  <si>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</si>
  <si>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</si>
  <si>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</si>
  <si>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</si>
  <si>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</si>
  <si>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</si>
  <si>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</si>
  <si>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</si>
  <si>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</si>
  <si>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</si>
  <si>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</si>
  <si>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</si>
  <si>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</si>
  <si>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</si>
  <si>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</si>
  <si>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</si>
  <si>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</si>
  <si>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</si>
  <si>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</si>
  <si>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</si>
  <si>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</si>
  <si>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</si>
  <si>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</si>
  <si>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</si>
  <si>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</si>
  <si>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</si>
  <si>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</si>
  <si>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</si>
  <si>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</si>
  <si>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</si>
  <si>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</si>
  <si>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</si>
  <si>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</si>
  <si>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</si>
  <si>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</si>
  <si>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</si>
  <si>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</si>
  <si>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</si>
  <si>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</si>
  <si>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</si>
  <si>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</si>
  <si>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</si>
  <si>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</si>
  <si>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</si>
  <si>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</si>
  <si>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</si>
  <si>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</si>
  <si>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</si>
  <si>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</si>
  <si>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</si>
  <si>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</si>
  <si>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</si>
  <si>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</si>
  <si>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</si>
  <si>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</si>
  <si>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</si>
  <si>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</si>
  <si>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</si>
  <si>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</si>
  <si>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</si>
  <si>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</si>
  <si>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</si>
  <si>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</si>
  <si>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</si>
  <si>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</si>
  <si>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</si>
  <si>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</si>
  <si>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</si>
  <si>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</si>
  <si>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</si>
  <si>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</si>
  <si>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</si>
  <si>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</si>
  <si>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</si>
  <si>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</si>
  <si>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</si>
  <si>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</si>
  <si>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</si>
  <si>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</si>
  <si>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</si>
  <si>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</si>
  <si>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</si>
  <si>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</si>
  <si>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</si>
  <si>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</si>
  <si>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</si>
  <si>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</si>
  <si>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</si>
  <si>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</si>
  <si>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</si>
  <si>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</si>
  <si>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</si>
  <si>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</si>
  <si>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</si>
  <si>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</si>
  <si>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</si>
  <si>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</si>
  <si>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</si>
  <si>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</si>
  <si>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</si>
  <si>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</si>
  <si>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</si>
  <si>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</si>
  <si>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</si>
  <si>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</si>
  <si>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</si>
  <si>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</si>
  <si>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</si>
  <si>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</si>
  <si>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</si>
  <si>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</si>
  <si>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</si>
  <si>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</si>
  <si>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</si>
  <si>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</si>
  <si>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</si>
  <si>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</si>
  <si>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</si>
  <si>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</si>
  <si>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</si>
  <si>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</si>
  <si>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</si>
  <si>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</si>
  <si>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</si>
  <si>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</si>
  <si>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</si>
  <si>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</si>
  <si>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</si>
  <si>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</si>
  <si>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</si>
  <si>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</si>
  <si>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</si>
  <si>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</si>
  <si>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</si>
  <si>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</si>
  <si>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</si>
  <si>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</si>
  <si>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</si>
  <si>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</si>
  <si>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</si>
  <si>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</si>
  <si>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</si>
  <si>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</si>
  <si>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</si>
  <si>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</si>
  <si>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</si>
  <si>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</si>
  <si>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</si>
  <si>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</si>
  <si>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</si>
  <si>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</si>
  <si>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</si>
  <si>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</si>
  <si>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</si>
  <si>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</si>
  <si>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</si>
  <si>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</si>
  <si>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</si>
  <si>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</si>
  <si>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</si>
  <si>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</si>
  <si>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</si>
  <si>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</si>
  <si>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</si>
  <si>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</si>
  <si>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</si>
  <si>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</si>
  <si>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</si>
  <si>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</si>
  <si>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</si>
  <si>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</si>
  <si>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</si>
  <si>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</si>
  <si>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</si>
  <si>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</si>
  <si>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</si>
  <si>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</si>
  <si>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</si>
  <si>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</si>
  <si>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</si>
  <si>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</si>
  <si>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</si>
  <si>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</si>
  <si>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</si>
  <si>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</si>
  <si>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</si>
  <si>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</si>
  <si>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</si>
  <si>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</si>
  <si>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</si>
  <si>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</si>
  <si>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</si>
  <si>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</si>
  <si>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</si>
  <si>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</si>
  <si>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</si>
  <si>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</si>
  <si>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</si>
  <si>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</si>
  <si>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</si>
  <si>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</si>
  <si>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</si>
  <si>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</si>
  <si>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</si>
  <si>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</si>
  <si>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</si>
  <si>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</si>
  <si>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</si>
  <si>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</si>
  <si>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</si>
  <si>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</si>
  <si>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</si>
  <si>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</si>
  <si>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</si>
  <si>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</si>
  <si>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</si>
  <si>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</si>
  <si>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</si>
  <si>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</si>
  <si>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</si>
  <si>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</si>
  <si>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</si>
  <si>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</si>
  <si>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</si>
  <si>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</si>
  <si>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</si>
  <si>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</si>
  <si>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</si>
  <si>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</si>
  <si>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</si>
  <si>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</si>
  <si>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</si>
  <si>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</si>
  <si>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</si>
  <si>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</si>
  <si>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</si>
  <si>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</si>
  <si>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</si>
  <si>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</si>
  <si>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</si>
  <si>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</si>
  <si>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</si>
  <si>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</si>
  <si>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</si>
  <si>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</si>
  <si>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</si>
  <si>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</si>
  <si>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</si>
  <si>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</si>
  <si>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</si>
  <si>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</si>
  <si>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</si>
  <si>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</si>
  <si>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</si>
  <si>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</si>
  <si>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</si>
  <si>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</si>
  <si>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</si>
  <si>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</si>
  <si>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</si>
  <si>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</si>
  <si>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</si>
  <si>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</si>
  <si>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</si>
  <si>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</si>
  <si>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</si>
  <si>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</si>
  <si>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</si>
  <si>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</si>
  <si>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</si>
  <si>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</si>
  <si>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</si>
  <si>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</si>
  <si>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</si>
  <si>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</si>
  <si>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</si>
  <si>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</si>
  <si>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</si>
  <si>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</si>
  <si>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</si>
  <si>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</si>
  <si>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</si>
  <si>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</si>
  <si>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</si>
  <si>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</si>
  <si>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</si>
  <si>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</si>
  <si>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</si>
  <si>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</si>
  <si>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</si>
  <si>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</si>
  <si>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</si>
  <si>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</si>
  <si>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</si>
  <si>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</si>
  <si>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</si>
  <si>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</si>
  <si>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</si>
  <si>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</si>
  <si>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</si>
  <si>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</si>
  <si>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</si>
  <si>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</si>
  <si>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</si>
  <si>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</si>
  <si>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</si>
  <si>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</si>
  <si>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</si>
  <si>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</si>
  <si>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</si>
  <si>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</si>
  <si>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</si>
  <si>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</si>
  <si>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</si>
  <si>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</si>
  <si>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</si>
  <si>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</si>
  <si>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</si>
  <si>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</si>
  <si>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</si>
  <si>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</si>
  <si>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</si>
  <si>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</si>
  <si>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</si>
  <si>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</si>
  <si>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</si>
  <si>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</si>
  <si>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</si>
  <si>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</si>
  <si>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</si>
  <si>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</si>
  <si>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</si>
  <si>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</si>
  <si>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</si>
  <si>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</si>
  <si>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</si>
  <si>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</si>
  <si>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</si>
  <si>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</si>
  <si>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</si>
  <si>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</si>
  <si>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</si>
  <si>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</si>
  <si>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</si>
  <si>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</si>
  <si>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</si>
  <si>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</si>
  <si>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</si>
  <si>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</si>
  <si>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</si>
  <si>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</si>
  <si>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</si>
  <si>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</si>
  <si>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</si>
  <si>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</si>
  <si>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</si>
  <si>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</si>
  <si>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</si>
  <si>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</si>
  <si>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</si>
  <si>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</si>
  <si>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</si>
  <si>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</si>
  <si>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</si>
  <si>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</si>
  <si>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</si>
  <si>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</si>
  <si>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</si>
  <si>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</si>
  <si>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</si>
  <si>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</si>
  <si>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</si>
  <si>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</si>
  <si>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</si>
  <si>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</si>
  <si>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</si>
  <si>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</si>
  <si>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</si>
  <si>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</si>
  <si>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</si>
  <si>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</si>
  <si>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</si>
  <si>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</si>
  <si>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</si>
  <si>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</si>
  <si>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</si>
  <si>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</si>
  <si>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</si>
  <si>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</si>
  <si>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</si>
  <si>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</si>
  <si>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</si>
  <si>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</si>
  <si>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</si>
  <si>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</si>
  <si>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</si>
  <si>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</si>
  <si>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</si>
  <si>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</si>
  <si>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</si>
  <si>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</si>
  <si>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</si>
  <si>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</si>
  <si>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</si>
  <si>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</si>
  <si>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</si>
  <si>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</si>
  <si>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</si>
  <si>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</si>
  <si>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</si>
  <si>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</si>
  <si>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</si>
  <si>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</si>
  <si>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</si>
  <si>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</si>
  <si>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</si>
  <si>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</si>
  <si>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</si>
  <si>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</si>
  <si>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</si>
  <si>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</si>
  <si>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</si>
  <si>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</si>
  <si>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</si>
  <si>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</si>
  <si>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</si>
  <si>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</si>
  <si>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</si>
  <si>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</si>
  <si>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</si>
  <si>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</si>
  <si>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</si>
  <si>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</si>
  <si>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</si>
  <si>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</si>
  <si>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</si>
  <si>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</si>
  <si>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</si>
  <si>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</si>
  <si>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</si>
  <si>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</si>
  <si>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</si>
  <si>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</si>
  <si>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</si>
  <si>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</si>
  <si>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</si>
  <si>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</si>
  <si>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</si>
  <si>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</si>
  <si>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</si>
  <si>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</si>
  <si>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</si>
  <si>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</si>
  <si>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</si>
  <si>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</si>
  <si>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</si>
  <si>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</si>
  <si>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</si>
  <si>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</si>
  <si>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</si>
  <si>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</si>
  <si>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</si>
  <si>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</si>
  <si>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</si>
  <si>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</si>
  <si>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</si>
  <si>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</si>
  <si>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</si>
  <si>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</si>
  <si>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</si>
  <si>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</si>
  <si>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</si>
  <si>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</si>
  <si>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</si>
  <si>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</si>
  <si>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</si>
  <si>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</si>
  <si>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</si>
  <si>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</si>
  <si>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</si>
  <si>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</si>
  <si>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</si>
  <si>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</si>
  <si>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</si>
  <si>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</si>
  <si>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</si>
  <si>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</si>
  <si>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</si>
  <si>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</si>
  <si>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</si>
  <si>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</si>
  <si>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</si>
  <si>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</si>
  <si>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</si>
  <si>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</si>
  <si>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</si>
  <si>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</si>
  <si>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</si>
  <si>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</si>
  <si>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</si>
  <si>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</si>
  <si>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</si>
  <si>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</si>
  <si>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</si>
  <si>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</si>
  <si>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</si>
  <si>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</si>
  <si>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</si>
  <si>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</si>
  <si>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</si>
  <si>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</si>
  <si>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</si>
  <si>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</si>
  <si>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</si>
  <si>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</si>
  <si>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</si>
  <si>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</si>
  <si>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</si>
  <si>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</si>
  <si>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</si>
  <si>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</si>
  <si>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</si>
  <si>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</si>
  <si>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</si>
  <si>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</si>
  <si>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</si>
  <si>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</si>
  <si>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</si>
  <si>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</si>
  <si>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</si>
  <si>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</si>
  <si>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</si>
  <si>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</si>
  <si>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</si>
  <si>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</si>
  <si>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</si>
  <si>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</si>
  <si>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</si>
  <si>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</si>
  <si>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</si>
  <si>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</si>
  <si>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</si>
  <si>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</si>
  <si>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</si>
  <si>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</si>
  <si>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</si>
  <si>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</si>
  <si>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</si>
  <si>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</si>
  <si>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</si>
  <si>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</si>
  <si>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</si>
  <si>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</si>
  <si>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</si>
  <si>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</si>
  <si>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</si>
  <si>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</si>
  <si>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</si>
  <si>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</si>
  <si>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</si>
  <si>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</si>
  <si>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</si>
  <si>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</si>
  <si>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</si>
  <si>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</si>
  <si>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</si>
  <si>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</si>
  <si>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</si>
  <si>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</si>
  <si>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</si>
  <si>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</si>
  <si>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</si>
  <si>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</si>
  <si>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</si>
  <si>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</si>
  <si>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</si>
  <si>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</si>
  <si>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</si>
  <si>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</si>
  <si>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</si>
  <si>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</si>
  <si>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</si>
  <si>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</si>
  <si>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</si>
  <si>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</si>
  <si>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</si>
  <si>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</si>
  <si>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</si>
  <si>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</si>
  <si>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</si>
  <si>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</si>
  <si>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</si>
  <si>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</si>
  <si>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</si>
  <si>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</si>
  <si>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</si>
  <si>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</si>
  <si>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</si>
  <si>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</si>
  <si>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</si>
  <si>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</si>
  <si>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</si>
  <si>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</si>
  <si>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</si>
  <si>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</si>
  <si>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</si>
  <si>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</si>
  <si>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</si>
  <si>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</si>
  <si>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</si>
  <si>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</si>
  <si>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</si>
  <si>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</si>
  <si>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</si>
  <si>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</si>
  <si>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</si>
  <si>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</si>
  <si>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</si>
  <si>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</si>
  <si>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</si>
  <si>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</si>
  <si>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</si>
  <si>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</si>
  <si>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</si>
  <si>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</si>
  <si>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</si>
  <si>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</si>
  <si>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</si>
  <si>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</si>
  <si>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</si>
  <si>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</si>
  <si>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</si>
  <si>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</si>
  <si>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</si>
  <si>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</si>
  <si>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</si>
  <si>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</si>
  <si>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</si>
  <si>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</si>
  <si>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</si>
  <si>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</si>
  <si>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</si>
  <si>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</si>
  <si>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</si>
  <si>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</si>
  <si>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</si>
  <si>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</si>
  <si>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</si>
  <si>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</si>
  <si>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</si>
  <si>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</si>
  <si>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</si>
  <si>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</si>
  <si>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</si>
  <si>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</si>
  <si>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</si>
  <si>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</si>
  <si>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</si>
  <si>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</si>
  <si>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</si>
  <si>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</si>
  <si>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</si>
  <si>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</si>
  <si>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</si>
  <si>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</si>
  <si>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</si>
  <si>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</si>
  <si>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</si>
  <si>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</si>
  <si>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</si>
  <si>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</si>
  <si>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</si>
  <si>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</si>
  <si>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</si>
  <si>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</si>
  <si>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</si>
  <si>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</si>
  <si>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</si>
  <si>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</si>
  <si>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</si>
  <si>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</si>
  <si>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</si>
  <si>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</si>
  <si>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</si>
  <si>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</si>
  <si>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</si>
  <si>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</si>
  <si>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</si>
  <si>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</si>
  <si>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</si>
  <si>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</si>
  <si>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</si>
  <si>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</si>
  <si>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</si>
  <si>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</si>
  <si>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</si>
  <si>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</si>
  <si>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</si>
  <si>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</si>
  <si>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</si>
  <si>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</si>
  <si>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</si>
  <si>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</si>
  <si>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</si>
  <si>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</si>
  <si>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</si>
  <si>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</si>
  <si>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</si>
  <si>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</si>
  <si>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</si>
  <si>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</si>
  <si>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</si>
  <si>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</si>
  <si>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</si>
  <si>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</si>
  <si>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</si>
  <si>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</si>
  <si>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</si>
  <si>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</si>
  <si>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</si>
  <si>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</si>
  <si>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</si>
  <si>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</si>
  <si>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</si>
  <si>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</si>
  <si>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</si>
  <si>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</si>
  <si>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</si>
  <si>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</si>
  <si>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</si>
  <si>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</si>
  <si>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</si>
  <si>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</si>
  <si>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</si>
  <si>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</si>
  <si>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</si>
  <si>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</si>
  <si>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</si>
  <si>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</si>
  <si>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</si>
  <si>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</si>
  <si>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</si>
  <si>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</si>
  <si>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</si>
  <si>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</si>
  <si>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</si>
  <si>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</si>
  <si>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</si>
  <si>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</si>
  <si>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</si>
  <si>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</si>
  <si>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</si>
  <si>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</si>
  <si>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</si>
  <si>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</si>
  <si>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</si>
  <si>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</si>
  <si>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</si>
  <si>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</si>
  <si>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</si>
  <si>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</si>
  <si>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</si>
  <si>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</si>
  <si>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</si>
  <si>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</si>
  <si>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</si>
  <si>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</si>
  <si>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</si>
  <si>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</si>
  <si>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</si>
  <si>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</si>
  <si>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</si>
  <si>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</si>
  <si>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</si>
  <si>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</si>
  <si>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</si>
  <si>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</si>
  <si>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</si>
  <si>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</si>
  <si>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</si>
  <si>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</si>
  <si>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</si>
  <si>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</si>
  <si>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</si>
  <si>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</si>
  <si>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</si>
  <si>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</si>
  <si>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</si>
  <si>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</si>
  <si>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</si>
  <si>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</si>
  <si>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</si>
  <si>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</si>
  <si>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</si>
  <si>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</si>
  <si>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</si>
  <si>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</si>
  <si>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</si>
  <si>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</si>
  <si>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</si>
  <si>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</si>
  <si>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</si>
  <si>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</si>
  <si>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</si>
  <si>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</si>
  <si>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</si>
  <si>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</si>
  <si>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</si>
  <si>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</si>
  <si>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</si>
  <si>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</si>
  <si>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</si>
  <si>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</si>
  <si>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</si>
  <si>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</si>
  <si>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</si>
  <si>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</si>
  <si>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</si>
  <si>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</si>
  <si>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</si>
  <si>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</si>
  <si>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</si>
  <si>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</si>
  <si>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</si>
  <si>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</si>
  <si>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</si>
  <si>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</si>
  <si>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</si>
  <si>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</si>
  <si>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</si>
  <si>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</si>
  <si>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</si>
  <si>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</si>
  <si>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</si>
  <si>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</si>
  <si>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</si>
  <si>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</si>
  <si>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</si>
  <si>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</si>
  <si>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</si>
  <si>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</si>
  <si>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</si>
  <si>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</si>
  <si>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</si>
  <si>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</si>
  <si>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</si>
  <si>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</si>
  <si>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</si>
  <si>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</si>
  <si>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</si>
  <si>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</si>
  <si>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</si>
  <si>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</si>
  <si>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</si>
  <si>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</si>
  <si>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</si>
  <si>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</si>
  <si>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</si>
  <si>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</si>
  <si>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</si>
  <si>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</si>
  <si>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</si>
  <si>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</si>
  <si>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</si>
  <si>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</si>
  <si>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</si>
  <si>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</si>
  <si>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</si>
  <si>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</si>
  <si>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</si>
  <si>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</si>
  <si>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</si>
  <si>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</si>
  <si>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</si>
  <si>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</si>
  <si>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</si>
  <si>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</si>
  <si>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</si>
  <si>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</si>
  <si>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</si>
  <si>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</si>
  <si>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</si>
  <si>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</si>
  <si>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</si>
  <si>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</si>
  <si>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</si>
  <si>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</si>
  <si>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</si>
  <si>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</si>
  <si>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</si>
  <si>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</si>
  <si>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</si>
  <si>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</si>
  <si>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</si>
  <si>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</si>
  <si>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</si>
  <si>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</si>
  <si>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</si>
  <si>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</si>
  <si>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</si>
  <si>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</si>
  <si>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</si>
  <si>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</si>
  <si>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</si>
  <si>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</si>
  <si>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</si>
  <si>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</si>
  <si>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</si>
  <si>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</si>
  <si>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</si>
  <si>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</si>
  <si>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</si>
  <si>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</si>
  <si>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</si>
  <si>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</si>
  <si>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</si>
  <si>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</si>
  <si>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</si>
  <si>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</si>
  <si>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</si>
  <si>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</si>
  <si>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</si>
  <si>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</si>
  <si>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</si>
  <si>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</si>
  <si>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</si>
  <si>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</si>
  <si>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</si>
  <si>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</si>
  <si>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</si>
  <si>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</si>
  <si>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</si>
  <si>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</si>
  <si>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</si>
  <si>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</si>
  <si>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</si>
  <si>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</si>
  <si>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</si>
  <si>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</si>
  <si>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</si>
  <si>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</si>
  <si>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</si>
  <si>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</si>
  <si>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</si>
  <si>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</si>
  <si>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</si>
  <si>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</si>
  <si>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</si>
  <si>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</si>
  <si>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</si>
  <si>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</si>
  <si>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</si>
  <si>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</si>
  <si>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</si>
  <si>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</si>
  <si>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</si>
  <si>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</si>
  <si>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</si>
  <si>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</si>
  <si>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</si>
  <si>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</si>
  <si>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</si>
  <si>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</si>
  <si>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</si>
  <si>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</si>
  <si>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</si>
  <si>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</si>
  <si>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</si>
  <si>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</si>
  <si>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</si>
  <si>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</si>
  <si>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</si>
  <si>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</si>
  <si>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</si>
  <si>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</si>
  <si>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</si>
  <si>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</si>
  <si>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</si>
  <si>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</si>
  <si>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</si>
  <si>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</si>
  <si>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</si>
  <si>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</si>
  <si>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</si>
  <si>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</si>
  <si>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</si>
  <si>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</si>
  <si>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</si>
  <si>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</si>
  <si>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</si>
  <si>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</si>
  <si>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</si>
  <si>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</si>
  <si>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</si>
  <si>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</si>
  <si>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</si>
  <si>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</si>
  <si>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</si>
  <si>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</si>
  <si>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</si>
  <si>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</si>
  <si>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</si>
  <si>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</si>
  <si>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</si>
  <si>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</si>
  <si>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</si>
  <si>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</si>
  <si>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</si>
  <si>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</si>
  <si>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</si>
  <si>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</si>
  <si>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</si>
  <si>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</si>
  <si>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</si>
  <si>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</si>
  <si>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</si>
  <si>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</si>
  <si>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</si>
  <si>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</si>
  <si>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</si>
  <si>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</si>
  <si>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</si>
  <si>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</si>
  <si>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</si>
  <si>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</si>
  <si>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</si>
  <si>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</si>
  <si>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</si>
  <si>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</si>
  <si>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</si>
  <si>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</si>
  <si>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</si>
  <si>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</si>
  <si>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</si>
  <si>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</si>
  <si>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</si>
  <si>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</si>
  <si>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</si>
  <si>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</si>
  <si>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</si>
  <si>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</si>
  <si>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</si>
  <si>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</si>
  <si>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</si>
  <si>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</si>
  <si>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</si>
  <si>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</si>
  <si>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</si>
  <si>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</si>
  <si>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</si>
  <si>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</si>
  <si>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</si>
  <si>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</si>
  <si>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</si>
  <si>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</si>
  <si>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</si>
  <si>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</si>
  <si>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</si>
  <si>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</si>
  <si>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</si>
  <si>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</si>
  <si>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</si>
  <si>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</si>
  <si>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</si>
  <si>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</si>
  <si>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</si>
  <si>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</si>
  <si>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</si>
  <si>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</si>
  <si>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</si>
  <si>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</si>
  <si>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</si>
  <si>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</si>
  <si>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</si>
  <si>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</si>
  <si>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</si>
  <si>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</si>
  <si>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</si>
  <si>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</si>
  <si>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</si>
  <si>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</si>
  <si>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</si>
  <si>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</si>
  <si>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</si>
  <si>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</si>
  <si>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</si>
  <si>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</si>
  <si>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</si>
  <si>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</si>
  <si>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</si>
  <si>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</si>
  <si>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</si>
  <si>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</si>
  <si>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</si>
  <si>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</si>
  <si>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</si>
  <si>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</si>
  <si>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</si>
  <si>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</si>
  <si>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</si>
  <si>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</si>
  <si>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</si>
  <si>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</si>
  <si>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</si>
  <si>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</si>
  <si>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</si>
  <si>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</si>
  <si>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</si>
  <si>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</si>
  <si>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</si>
  <si>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</si>
  <si>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</si>
  <si>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</si>
  <si>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</si>
  <si>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</si>
  <si>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</si>
  <si>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</si>
  <si>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</si>
  <si>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</si>
  <si>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</si>
  <si>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</si>
  <si>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</si>
  <si>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</si>
  <si>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</si>
  <si>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</si>
  <si>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</si>
  <si>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</si>
  <si>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</si>
  <si>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</si>
  <si>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</si>
  <si>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</si>
  <si>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</si>
  <si>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</si>
  <si>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</si>
  <si>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</si>
  <si>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</si>
  <si>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</si>
  <si>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</si>
  <si>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</si>
  <si>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</si>
  <si>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</si>
  <si>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</si>
  <si>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</si>
  <si>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</si>
  <si>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</si>
  <si>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</si>
  <si>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</si>
  <si>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</si>
  <si>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</si>
  <si>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</si>
  <si>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</si>
  <si>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</si>
  <si>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</si>
  <si>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</si>
  <si>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</si>
  <si>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</si>
  <si>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</si>
  <si>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</si>
  <si>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</si>
  <si>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</si>
  <si>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</si>
  <si>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</si>
  <si>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</si>
  <si>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</si>
  <si>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</si>
  <si>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</si>
  <si>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</si>
  <si>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</si>
  <si>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</si>
  <si>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</si>
  <si>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</si>
  <si>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</si>
  <si>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</si>
  <si>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</si>
  <si>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</si>
  <si>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</si>
  <si>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</si>
  <si>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</si>
  <si>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</si>
  <si>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</si>
  <si>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</si>
  <si>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</si>
  <si>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</si>
  <si>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</si>
  <si>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</si>
  <si>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</si>
  <si>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</si>
  <si>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</si>
  <si>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</si>
  <si>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</si>
  <si>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</si>
  <si>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</si>
  <si>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</si>
  <si>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</si>
  <si>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</si>
  <si>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</si>
  <si>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</si>
  <si>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</si>
  <si>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</si>
  <si>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</si>
  <si>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</si>
  <si>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</si>
  <si>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</si>
  <si>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</si>
  <si>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</si>
  <si>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</si>
  <si>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</si>
  <si>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</si>
  <si>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</si>
  <si>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</si>
  <si>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</si>
  <si>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</si>
  <si>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</si>
  <si>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</si>
  <si>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</si>
  <si>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</si>
  <si>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</si>
  <si>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</si>
  <si>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</si>
  <si>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</si>
  <si>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</si>
  <si>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</si>
  <si>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</si>
  <si>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</si>
  <si>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</si>
  <si>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</si>
  <si>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</si>
  <si>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</si>
  <si>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</si>
  <si>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</si>
  <si>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</si>
  <si>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</si>
  <si>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</si>
  <si>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</si>
  <si>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</si>
  <si>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</si>
  <si>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</si>
  <si>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</si>
  <si>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</si>
  <si>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</si>
  <si>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</si>
  <si>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</si>
  <si>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</si>
  <si>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</si>
  <si>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</si>
  <si>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</si>
  <si>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</si>
  <si>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</si>
  <si>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</si>
  <si>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</si>
  <si>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</si>
  <si>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</si>
  <si>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</si>
  <si>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</si>
  <si>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</si>
  <si>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</si>
  <si>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</si>
  <si>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</si>
  <si>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</si>
  <si>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</si>
  <si>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</si>
  <si>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</si>
  <si>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</si>
  <si>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</si>
  <si>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</si>
  <si>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</si>
  <si>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</si>
  <si>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</si>
  <si>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</si>
  <si>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</si>
  <si>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</si>
  <si>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</si>
  <si>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</si>
  <si>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</si>
  <si>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</si>
  <si>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</si>
  <si>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</si>
  <si>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</si>
  <si>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</si>
  <si>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</si>
  <si>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</si>
  <si>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</si>
  <si>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</si>
  <si>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</si>
  <si>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</si>
  <si>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</si>
  <si>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</si>
  <si>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</si>
  <si>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</si>
  <si>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</si>
  <si>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</si>
  <si>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</si>
  <si>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</si>
  <si>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</si>
  <si>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</si>
  <si>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</si>
  <si>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</si>
  <si>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</si>
  <si>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</si>
  <si>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</si>
  <si>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</si>
  <si>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</si>
  <si>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</si>
  <si>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</si>
  <si>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</si>
  <si>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</si>
  <si>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</si>
  <si>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</si>
  <si>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</si>
  <si>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</si>
  <si>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</si>
  <si>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</si>
  <si>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</si>
  <si>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</si>
  <si>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</si>
  <si>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</si>
  <si>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</si>
  <si>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</si>
  <si>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</si>
  <si>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</si>
  <si>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</si>
  <si>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</si>
  <si>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</si>
  <si>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</si>
  <si>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</si>
  <si>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</si>
  <si>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</si>
  <si>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</si>
  <si>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</si>
  <si>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</si>
  <si>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</si>
  <si>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</si>
  <si>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</si>
  <si>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</si>
  <si>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</si>
  <si>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</si>
  <si>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</si>
  <si>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</si>
  <si>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</si>
  <si>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</si>
  <si>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</si>
  <si>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</si>
  <si>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</si>
  <si>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</si>
  <si>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</si>
  <si>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</si>
  <si>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</si>
  <si>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</si>
  <si>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</si>
  <si>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</si>
  <si>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</si>
  <si>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</si>
  <si>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</si>
  <si>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</si>
  <si>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</si>
  <si>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</si>
  <si>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</si>
  <si>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</si>
  <si>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</si>
  <si>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</si>
  <si>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</si>
  <si>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</si>
  <si>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</si>
  <si>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</si>
  <si>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</si>
  <si>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</si>
  <si>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</si>
  <si>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</si>
  <si>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</si>
  <si>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</si>
  <si>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</si>
  <si>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</si>
  <si>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</si>
  <si>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</si>
  <si>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</si>
  <si>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</si>
  <si>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</si>
  <si>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</si>
  <si>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</si>
  <si>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</si>
  <si>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</si>
  <si>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</si>
  <si>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</si>
  <si>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</si>
  <si>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</si>
  <si>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</si>
  <si>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</si>
  <si>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</si>
  <si>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</si>
  <si>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</si>
  <si>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</si>
  <si>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</si>
  <si>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</si>
  <si>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</si>
  <si>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</si>
  <si>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</si>
  <si>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</si>
  <si>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</si>
  <si>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</si>
  <si>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</si>
  <si>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</si>
  <si>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</si>
  <si>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</si>
  <si>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</si>
  <si>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</si>
  <si>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</si>
  <si>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</si>
  <si>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</si>
  <si>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</si>
  <si>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</si>
  <si>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</si>
  <si>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</si>
  <si>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</si>
  <si>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</si>
  <si>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</si>
  <si>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</si>
  <si>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</si>
  <si>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</si>
  <si>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</si>
  <si>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</si>
  <si>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</si>
  <si>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</si>
  <si>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</si>
  <si>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</si>
  <si>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</si>
  <si>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</si>
  <si>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</si>
  <si>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</si>
  <si>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</si>
  <si>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</si>
  <si>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</si>
  <si>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</si>
  <si>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</si>
  <si>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</si>
  <si>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</si>
  <si>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</si>
  <si>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</si>
  <si>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</si>
  <si>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</si>
  <si>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</si>
  <si>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</si>
  <si>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</si>
  <si>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</si>
  <si>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</si>
  <si>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</si>
  <si>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</si>
  <si>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</si>
  <si>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</si>
  <si>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</si>
  <si>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</si>
  <si>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</si>
  <si>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</si>
  <si>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</si>
  <si>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</si>
  <si>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</si>
  <si>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</si>
  <si>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</si>
  <si>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</si>
  <si>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</si>
  <si>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</si>
  <si>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</si>
  <si>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</si>
  <si>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</si>
  <si>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</si>
  <si>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</si>
  <si>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</si>
  <si>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</si>
  <si>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</si>
  <si>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</si>
  <si>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</si>
  <si>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</si>
  <si>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</si>
  <si>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</si>
  <si>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</si>
  <si>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</si>
  <si>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</si>
  <si>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</si>
  <si>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</si>
  <si>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</si>
  <si>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</si>
  <si>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</si>
  <si>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</si>
  <si>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</si>
  <si>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</si>
  <si>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</si>
  <si>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</si>
  <si>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</si>
  <si>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</si>
  <si>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</si>
  <si>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</si>
  <si>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</si>
  <si>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</si>
  <si>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</si>
  <si>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</si>
  <si>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</si>
  <si>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</si>
  <si>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</si>
  <si>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</si>
  <si>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</si>
  <si>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</si>
  <si>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</si>
  <si>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</si>
  <si>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</si>
  <si>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</si>
  <si>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</si>
  <si>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</si>
  <si>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</si>
  <si>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</si>
  <si>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</si>
  <si>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</si>
  <si>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</si>
  <si>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</si>
  <si>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</si>
  <si>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</si>
  <si>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</si>
  <si>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</si>
  <si>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</si>
  <si>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</si>
  <si>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</si>
  <si>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</si>
  <si>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</si>
  <si>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</si>
  <si>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</si>
  <si>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</si>
  <si>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</si>
  <si>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</si>
  <si>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</si>
  <si>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</si>
  <si>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</si>
  <si>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</si>
  <si>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</si>
  <si>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</si>
  <si>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</si>
  <si>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</si>
  <si>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</si>
  <si>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</si>
  <si>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</si>
  <si>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</si>
  <si>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</si>
  <si>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</si>
  <si>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</si>
  <si>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</si>
  <si>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</si>
  <si>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</si>
  <si>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</si>
  <si>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</si>
  <si>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</si>
  <si>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</si>
  <si>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</si>
  <si>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</si>
  <si>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</si>
  <si>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</si>
  <si>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</si>
  <si>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</si>
  <si>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</si>
  <si>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</si>
  <si>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</si>
  <si>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</si>
  <si>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</si>
  <si>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</si>
  <si>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</si>
  <si>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</si>
  <si>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</si>
  <si>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</si>
  <si>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</si>
  <si>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</si>
  <si>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</si>
  <si>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</si>
  <si>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</si>
  <si>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</si>
  <si>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</si>
  <si>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</si>
  <si>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</si>
  <si>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</si>
  <si>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</si>
  <si>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</si>
  <si>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</si>
  <si>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</si>
  <si>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</si>
  <si>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</si>
  <si>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</si>
  <si>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</si>
  <si>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</si>
  <si>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</si>
  <si>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</si>
  <si>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</si>
  <si>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</si>
  <si>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</si>
  <si>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</si>
  <si>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</si>
  <si>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</si>
  <si>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</si>
  <si>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</si>
  <si>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</si>
  <si>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</si>
  <si>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</si>
  <si>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</si>
  <si>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</si>
  <si>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</si>
  <si>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</si>
  <si>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</si>
  <si>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</si>
  <si>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</si>
  <si>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</si>
  <si>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</si>
  <si>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</si>
  <si>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</si>
  <si>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</si>
  <si>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</si>
  <si>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</si>
  <si>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</si>
  <si>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</si>
  <si>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</si>
  <si>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</si>
  <si>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</si>
  <si>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</si>
  <si>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</si>
  <si>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</si>
  <si>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</si>
  <si>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</si>
  <si>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</si>
  <si>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</si>
  <si>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</si>
  <si>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</si>
  <si>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</si>
  <si>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</si>
  <si>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</si>
  <si>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</si>
  <si>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</si>
  <si>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</si>
  <si>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</si>
  <si>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</si>
  <si>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</si>
  <si>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</si>
  <si>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</si>
  <si>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</si>
  <si>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</si>
  <si>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</si>
  <si>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</si>
  <si>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</si>
  <si>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</si>
  <si>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</si>
  <si>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</si>
  <si>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</si>
  <si>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</si>
  <si>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</si>
  <si>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</si>
  <si>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</si>
  <si>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</si>
  <si>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</si>
  <si>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</si>
  <si>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</si>
  <si>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</si>
  <si>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</si>
  <si>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</si>
  <si>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</si>
  <si>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</si>
  <si>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</si>
  <si>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</si>
  <si>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</si>
  <si>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</si>
  <si>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</si>
  <si>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</si>
  <si>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</si>
  <si>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</si>
  <si>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</si>
  <si>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</si>
  <si>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</si>
  <si>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</si>
  <si>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</si>
  <si>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</si>
  <si>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</si>
  <si>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</si>
  <si>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</si>
  <si>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</si>
  <si>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</si>
  <si>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</si>
  <si>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</si>
  <si>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</si>
  <si>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</si>
  <si>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</si>
  <si>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</si>
  <si>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</si>
  <si>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</si>
  <si>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</si>
  <si>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</si>
  <si>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</si>
  <si>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</si>
  <si>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</si>
  <si>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</si>
  <si>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</si>
  <si>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</si>
  <si>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</si>
  <si>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</si>
  <si>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</si>
  <si>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</si>
  <si>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</si>
  <si>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</si>
  <si>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</si>
  <si>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</si>
  <si>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</si>
  <si>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</si>
  <si>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</si>
  <si>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</si>
  <si>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</si>
  <si>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</si>
  <si>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</si>
  <si>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</si>
  <si>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</si>
  <si>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</si>
  <si>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</si>
  <si>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</si>
  <si>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</si>
  <si>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</si>
  <si>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</si>
  <si>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</si>
  <si>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</si>
  <si>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</si>
  <si>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</si>
  <si>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</si>
  <si>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</si>
  <si>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</si>
  <si>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</si>
  <si>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</si>
  <si>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</si>
  <si>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</si>
  <si>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</si>
  <si>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</si>
  <si>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</si>
  <si>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</si>
  <si>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</si>
  <si>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</si>
  <si>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</si>
  <si>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</si>
  <si>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</si>
  <si>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</si>
  <si>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</si>
  <si>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</si>
  <si>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</si>
  <si>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</si>
  <si>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</si>
  <si>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</si>
  <si>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</si>
  <si>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</si>
  <si>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</si>
  <si>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</si>
  <si>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</si>
  <si>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</si>
  <si>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</si>
  <si>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</si>
  <si>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</si>
  <si>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</si>
  <si>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</si>
  <si>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</si>
  <si>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</si>
  <si>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</si>
  <si>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</si>
  <si>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</si>
  <si>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</si>
  <si>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</si>
  <si>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</si>
  <si>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</si>
  <si>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</si>
  <si>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</si>
  <si>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</si>
  <si>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</si>
  <si>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</si>
  <si>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</si>
  <si>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</si>
  <si>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</si>
  <si>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</si>
  <si>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</si>
  <si>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</si>
  <si>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</si>
  <si>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</si>
  <si>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</si>
  <si>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</si>
  <si>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</si>
  <si>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</si>
  <si>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</si>
  <si>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</si>
  <si>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</si>
  <si>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</si>
  <si>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</si>
  <si>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</si>
  <si>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</si>
  <si>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</si>
  <si>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</si>
  <si>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</si>
  <si>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</si>
  <si>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</si>
  <si>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</si>
  <si>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</si>
  <si>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</si>
  <si>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</si>
  <si>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</si>
  <si>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</si>
  <si>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</si>
  <si>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</si>
  <si>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</si>
  <si>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</si>
  <si>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</si>
  <si>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</si>
  <si>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</si>
  <si>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</si>
  <si>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</si>
  <si>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</si>
  <si>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</si>
  <si>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</si>
  <si>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</si>
  <si>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</si>
  <si>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</si>
  <si>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</si>
  <si>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</si>
  <si>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</si>
  <si>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</si>
  <si>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</si>
  <si>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</si>
  <si>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</si>
  <si>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</si>
  <si>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</si>
  <si>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</si>
  <si>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</si>
  <si>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</si>
  <si>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</si>
  <si>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</si>
  <si>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</si>
  <si>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</si>
  <si>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</si>
  <si>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</si>
  <si>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</si>
  <si>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</si>
  <si>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</si>
  <si>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</si>
  <si>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</si>
  <si>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</si>
  <si>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</si>
  <si>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</si>
  <si>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</si>
  <si>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</si>
  <si>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</si>
  <si>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</si>
  <si>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</si>
  <si>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</si>
  <si>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</si>
  <si>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</si>
  <si>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</si>
  <si>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</si>
  <si>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</si>
  <si>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</si>
  <si>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</si>
  <si>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</si>
  <si>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</si>
  <si>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</si>
  <si>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</si>
  <si>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</si>
  <si>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</si>
  <si>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</si>
  <si>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</si>
  <si>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</si>
  <si>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</si>
  <si>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</si>
  <si>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</si>
  <si>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</si>
  <si>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</si>
  <si>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</si>
  <si>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</si>
  <si>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</si>
  <si>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</si>
  <si>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</si>
  <si>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</si>
  <si>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</si>
  <si>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</si>
  <si>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</si>
  <si>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</si>
  <si>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</si>
  <si>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</si>
  <si>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</si>
  <si>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</si>
  <si>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</si>
  <si>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</si>
  <si>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</si>
  <si>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</si>
  <si>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</si>
  <si>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</si>
  <si>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</si>
  <si>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</si>
  <si>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</si>
  <si>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</si>
  <si>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</si>
  <si>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</si>
  <si>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</si>
  <si>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</si>
  <si>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</si>
  <si>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</si>
  <si>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</si>
  <si>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</si>
  <si>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</si>
  <si>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</si>
  <si>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</si>
  <si>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</si>
  <si>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</si>
  <si>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</si>
  <si>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</si>
  <si>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</si>
  <si>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</si>
  <si>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</si>
  <si>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</si>
  <si>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</si>
  <si>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</si>
  <si>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</si>
  <si>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</si>
  <si>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</si>
  <si>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</si>
  <si>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</si>
  <si>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</si>
  <si>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</si>
  <si>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</si>
  <si>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</si>
  <si>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</si>
  <si>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</si>
  <si>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</si>
  <si>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</si>
  <si>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</si>
  <si>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</si>
  <si>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</si>
  <si>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</si>
  <si>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</si>
  <si>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</si>
  <si>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</si>
  <si>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</si>
  <si>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</si>
  <si>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</si>
  <si>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</si>
  <si>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</si>
  <si>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</si>
  <si>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</si>
  <si>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</si>
  <si>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</si>
  <si>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</si>
  <si>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</si>
  <si>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</si>
  <si>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</si>
  <si>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</si>
  <si>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</si>
  <si>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</si>
  <si>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</si>
  <si>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</si>
  <si>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</si>
  <si>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</si>
  <si>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</si>
  <si>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</si>
  <si>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</si>
  <si>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</si>
  <si>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</si>
  <si>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</si>
  <si>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</si>
  <si>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</si>
  <si>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</si>
  <si>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</si>
  <si>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</si>
  <si>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</si>
  <si>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</si>
  <si>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</si>
  <si>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</si>
  <si>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</si>
  <si>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</si>
  <si>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</si>
  <si>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</si>
  <si>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</si>
  <si>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</si>
  <si>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</si>
  <si>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</si>
  <si>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</si>
  <si>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</si>
  <si>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</si>
  <si>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</si>
  <si>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</si>
  <si>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</si>
  <si>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</si>
  <si>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</si>
  <si>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</si>
  <si>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</si>
  <si>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</si>
  <si>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</si>
  <si>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</si>
  <si>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</si>
  <si>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</si>
  <si>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</si>
  <si>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</si>
  <si>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</si>
  <si>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</si>
  <si>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</si>
  <si>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</si>
  <si>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</si>
  <si>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</si>
  <si>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</si>
  <si>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</si>
  <si>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</si>
  <si>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</si>
  <si>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</si>
  <si>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</si>
  <si>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</si>
  <si>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</si>
  <si>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</si>
  <si>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</si>
  <si>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</si>
  <si>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</si>
  <si>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</si>
  <si>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</si>
  <si>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</si>
  <si>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</si>
  <si>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</si>
  <si>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</si>
  <si>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</si>
  <si>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</si>
  <si>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</si>
  <si>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</si>
  <si>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</si>
  <si>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</si>
  <si>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</si>
  <si>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</si>
  <si>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</si>
  <si>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</si>
  <si>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</si>
  <si>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</si>
  <si>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</si>
  <si>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</si>
  <si>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</si>
  <si>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</si>
  <si>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</si>
  <si>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</si>
  <si>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</si>
  <si>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</si>
  <si>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</si>
  <si>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</si>
  <si>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</si>
  <si>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</si>
  <si>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</si>
  <si>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</si>
  <si>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</si>
  <si>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</si>
  <si>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</si>
  <si>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</si>
  <si>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</si>
  <si>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</si>
  <si>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</si>
  <si>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</si>
  <si>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</si>
  <si>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</si>
  <si>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</si>
  <si>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</si>
  <si>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</si>
  <si>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</si>
  <si>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</si>
  <si>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</si>
  <si>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</si>
  <si>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</si>
  <si>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</si>
  <si>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</si>
  <si>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</si>
  <si>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</si>
  <si>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</si>
  <si>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</si>
  <si>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</si>
  <si>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</si>
  <si>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</si>
  <si>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</si>
  <si>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</si>
  <si>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</si>
  <si>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</si>
  <si>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</si>
  <si>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</si>
  <si>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</si>
  <si>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</si>
  <si>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</si>
  <si>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</si>
  <si>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</si>
  <si>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</si>
  <si>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</si>
  <si>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</si>
  <si>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</si>
  <si>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</si>
  <si>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</si>
  <si>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</si>
  <si>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</si>
  <si>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</si>
  <si>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</si>
  <si>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</si>
  <si>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</si>
  <si>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</si>
  <si>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</si>
  <si>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</si>
  <si>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</si>
  <si>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</si>
  <si>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</si>
  <si>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</si>
  <si>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</si>
  <si>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</si>
  <si>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</si>
  <si>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</si>
  <si>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</si>
  <si>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</si>
  <si>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</si>
  <si>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</si>
  <si>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</si>
  <si>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</si>
  <si>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</si>
  <si>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</si>
  <si>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</si>
  <si>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</si>
  <si>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</si>
  <si>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</si>
  <si>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</si>
  <si>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</si>
  <si>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</si>
  <si>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</si>
  <si>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</si>
  <si>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</si>
  <si>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</si>
  <si>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</si>
  <si>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</si>
  <si>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</si>
  <si>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</si>
  <si>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</si>
  <si>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</si>
  <si>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</si>
  <si>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</si>
  <si>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</si>
  <si>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</si>
  <si>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</si>
  <si>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</si>
  <si>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</si>
  <si>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</si>
  <si>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</si>
  <si>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</si>
  <si>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</si>
  <si>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</si>
  <si>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</si>
  <si>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</si>
  <si>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</si>
  <si>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</si>
  <si>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</si>
  <si>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</si>
  <si>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</si>
  <si>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</si>
  <si>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</si>
  <si>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</si>
  <si>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</si>
  <si>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</si>
  <si>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</si>
  <si>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</si>
  <si>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</si>
  <si>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</si>
  <si>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</si>
  <si>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</si>
  <si>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</si>
  <si>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</si>
  <si>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</si>
  <si>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</si>
  <si>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</si>
  <si>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</si>
  <si>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</si>
  <si>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</si>
  <si>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</si>
  <si>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</si>
  <si>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</si>
  <si>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</si>
  <si>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</si>
  <si>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</si>
  <si>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</si>
  <si>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</si>
  <si>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</si>
  <si>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</si>
  <si>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</si>
  <si>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</si>
  <si>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</si>
  <si>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</si>
  <si>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</si>
  <si>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</si>
  <si>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</si>
  <si>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</si>
  <si>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</si>
  <si>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</si>
  <si>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</si>
  <si>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</si>
  <si>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</si>
  <si>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</si>
  <si>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</si>
  <si>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</si>
  <si>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</si>
  <si>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</si>
  <si>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</si>
  <si>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</si>
  <si>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</si>
  <si>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</si>
  <si>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</si>
  <si>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</si>
  <si>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</si>
  <si>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</si>
  <si>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</si>
  <si>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</si>
  <si>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</si>
  <si>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</si>
  <si>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</si>
  <si>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</si>
  <si>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</si>
  <si>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</si>
  <si>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</si>
  <si>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</si>
  <si>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</si>
  <si>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</si>
  <si>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</si>
  <si>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</si>
  <si>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</si>
  <si>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</si>
  <si>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</si>
  <si>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</si>
  <si>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</si>
  <si>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</si>
  <si>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</si>
  <si>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</si>
  <si>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</si>
  <si>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</si>
  <si>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</si>
  <si>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</si>
  <si>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</si>
  <si>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</si>
  <si>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</si>
  <si>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</si>
  <si>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</si>
  <si>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</si>
  <si>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</si>
  <si>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</si>
  <si>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</si>
  <si>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</si>
  <si>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</si>
  <si>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</si>
  <si>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</si>
  <si>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</si>
  <si>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</si>
  <si>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</si>
  <si>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</si>
  <si>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</si>
  <si>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</si>
  <si>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</si>
  <si>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</si>
  <si>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</si>
  <si>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</si>
  <si>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</si>
  <si>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</si>
  <si>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</si>
  <si>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</si>
  <si>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</si>
  <si>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</si>
  <si>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</si>
  <si>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</si>
  <si>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</si>
  <si>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</si>
  <si>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</si>
  <si>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</si>
  <si>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</si>
  <si>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</si>
  <si>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</si>
  <si>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</si>
  <si>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</si>
  <si>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</si>
  <si>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</si>
  <si>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</si>
  <si>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</si>
  <si>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</si>
  <si>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</si>
  <si>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</si>
  <si>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</si>
  <si>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</si>
  <si>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</si>
  <si>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</si>
  <si>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</si>
  <si>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</si>
  <si>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</si>
  <si>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</si>
  <si>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</si>
  <si>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</si>
  <si>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</si>
  <si>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</si>
  <si>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</si>
  <si>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</si>
  <si>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</si>
  <si>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</si>
  <si>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</si>
  <si>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</si>
  <si>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</si>
  <si>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</si>
  <si>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</si>
  <si>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</si>
  <si>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</si>
  <si>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</si>
  <si>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</si>
  <si>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</si>
  <si>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</si>
  <si>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</si>
  <si>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</si>
  <si>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</si>
  <si>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</si>
  <si>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</si>
  <si>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</si>
  <si>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</si>
  <si>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</si>
  <si>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</si>
  <si>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</si>
  <si>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</si>
  <si>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</si>
  <si>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</si>
  <si>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</si>
  <si>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</si>
  <si>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</si>
  <si>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</si>
  <si>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</si>
  <si>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</si>
  <si>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</si>
  <si>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</si>
  <si>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</si>
  <si>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</si>
  <si>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</si>
  <si>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</si>
  <si>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</si>
  <si>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</si>
  <si>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</si>
  <si>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</si>
  <si>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</si>
  <si>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</si>
  <si>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</si>
  <si>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</si>
  <si>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</si>
  <si>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</si>
  <si>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</si>
  <si>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</si>
  <si>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</si>
  <si>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</si>
  <si>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</si>
  <si>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</si>
  <si>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</si>
  <si>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</si>
  <si>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</si>
  <si>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</si>
  <si>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</si>
  <si>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</si>
  <si>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</si>
  <si>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</si>
  <si>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</si>
  <si>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</si>
  <si>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</si>
  <si>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</si>
  <si>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</si>
  <si>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</si>
  <si>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</si>
  <si>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</si>
  <si>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</si>
  <si>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</si>
  <si>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</si>
  <si>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</si>
  <si>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</si>
  <si>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</si>
  <si>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</si>
  <si>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</si>
  <si>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</si>
  <si>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</si>
  <si>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</si>
  <si>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</si>
  <si>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</si>
  <si>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</si>
  <si>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</si>
  <si>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</si>
  <si>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</si>
  <si>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</si>
  <si>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</si>
  <si>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</si>
  <si>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</si>
  <si>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</si>
  <si>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</si>
  <si>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</si>
  <si>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</si>
  <si>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</si>
  <si>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</si>
  <si>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</si>
  <si>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</si>
  <si>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</si>
  <si>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</si>
  <si>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</si>
  <si>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</si>
  <si>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</si>
  <si>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</si>
  <si>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</si>
  <si>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</si>
  <si>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</si>
  <si>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</si>
  <si>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</si>
  <si>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</si>
  <si>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</si>
  <si>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</si>
  <si>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</si>
  <si>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</si>
  <si>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</si>
  <si>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</si>
  <si>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</si>
  <si>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</si>
  <si>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</si>
  <si>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</si>
  <si>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</si>
  <si>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</si>
  <si>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</si>
  <si>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</si>
  <si>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</si>
  <si>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</si>
  <si>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</si>
  <si>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</si>
  <si>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</si>
  <si>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</si>
  <si>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</si>
  <si>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</si>
  <si>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</si>
  <si>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</si>
  <si>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</si>
  <si>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</si>
  <si>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</si>
  <si>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</si>
  <si>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</si>
  <si>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</si>
  <si>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</si>
  <si>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</si>
  <si>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</si>
  <si>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</si>
  <si>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</si>
  <si>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</si>
  <si>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</si>
  <si>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</si>
  <si>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</si>
  <si>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</si>
  <si>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</si>
  <si>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</si>
  <si>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</si>
  <si>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</si>
  <si>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</si>
  <si>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</si>
  <si>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</si>
  <si>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</si>
  <si>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</si>
  <si>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</si>
  <si>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</si>
  <si>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</si>
  <si>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</si>
  <si>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</si>
  <si>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</si>
  <si>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</si>
  <si>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</si>
  <si>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</si>
  <si>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</si>
  <si>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</si>
  <si>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</si>
  <si>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</si>
  <si>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</si>
  <si>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</si>
  <si>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</si>
  <si>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</si>
  <si>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</si>
  <si>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</si>
  <si>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</si>
  <si>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</si>
  <si>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</si>
  <si>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</si>
  <si>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</si>
  <si>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</si>
  <si>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</si>
  <si>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</si>
  <si>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</si>
  <si>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</si>
  <si>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</si>
  <si>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</si>
  <si>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</si>
  <si>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</si>
  <si>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</si>
  <si>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</si>
  <si>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</si>
  <si>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</si>
  <si>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</si>
  <si>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</si>
  <si>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</si>
  <si>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</si>
  <si>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</si>
  <si>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</si>
  <si>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</si>
  <si>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</si>
  <si>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</si>
  <si>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</si>
  <si>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</si>
  <si>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</si>
  <si>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</si>
  <si>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</si>
  <si>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</si>
  <si>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</si>
  <si>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</si>
  <si>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</si>
  <si>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</si>
  <si>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</si>
  <si>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</si>
  <si>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</si>
  <si>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</si>
  <si>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</si>
  <si>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</si>
  <si>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</si>
  <si>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</si>
  <si>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</si>
  <si>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</si>
  <si>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</si>
  <si>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</si>
  <si>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</si>
  <si>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</si>
  <si>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</si>
  <si>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</si>
  <si>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</si>
  <si>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</si>
  <si>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</si>
  <si>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</si>
  <si>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</si>
  <si>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</si>
  <si>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</si>
  <si>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</si>
  <si>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</si>
  <si>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</si>
  <si>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</si>
  <si>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</si>
  <si>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</si>
  <si>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</si>
  <si>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</si>
  <si>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</si>
  <si>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</si>
  <si>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</si>
  <si>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</si>
  <si>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</si>
  <si>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</si>
  <si>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</si>
  <si>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</si>
  <si>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</si>
  <si>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</si>
  <si>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</si>
  <si>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</si>
  <si>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</si>
  <si>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</si>
  <si>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</si>
  <si>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</si>
  <si>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</si>
  <si>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</si>
  <si>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</si>
  <si>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</si>
  <si>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</si>
  <si>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</si>
  <si>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</si>
  <si>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</si>
  <si>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</si>
  <si>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</si>
  <si>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</si>
  <si>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</si>
  <si>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</si>
  <si>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</si>
  <si>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</si>
  <si>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</si>
  <si>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</si>
  <si>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</si>
  <si>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</si>
  <si>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</si>
  <si>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</si>
  <si>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</si>
  <si>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</si>
  <si>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</si>
  <si>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</si>
  <si>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</si>
  <si>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</si>
  <si>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</si>
  <si>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</si>
  <si>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</si>
  <si>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</si>
  <si>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</si>
  <si>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</si>
  <si>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</si>
  <si>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</si>
  <si>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</si>
  <si>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</si>
  <si>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</si>
  <si>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</si>
  <si>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</si>
  <si>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</si>
  <si>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</si>
  <si>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</si>
  <si>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</si>
  <si>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</si>
  <si>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</si>
  <si>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</si>
  <si>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</si>
  <si>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</si>
  <si>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</si>
  <si>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</si>
  <si>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</si>
  <si>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</si>
  <si>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</si>
  <si>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</si>
  <si>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</si>
  <si>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</si>
  <si>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</si>
  <si>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</si>
  <si>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</si>
  <si>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</si>
  <si>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</si>
  <si>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</si>
  <si>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</si>
  <si>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</si>
  <si>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</si>
  <si>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</si>
  <si>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</si>
  <si>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</si>
  <si>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</si>
  <si>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</si>
  <si>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</si>
  <si>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</si>
  <si>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</si>
  <si>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</si>
  <si>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</si>
  <si>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</si>
  <si>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</si>
  <si>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</si>
  <si>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</si>
  <si>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</si>
  <si>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</si>
  <si>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</si>
  <si>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</si>
  <si>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</si>
  <si>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</si>
  <si>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</si>
  <si>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</si>
  <si>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</si>
  <si>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</si>
  <si>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</si>
  <si>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</si>
  <si>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</si>
  <si>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</si>
  <si>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</si>
  <si>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</si>
  <si>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</si>
  <si>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</si>
  <si>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</si>
  <si>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</si>
  <si>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</si>
  <si>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</si>
  <si>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</si>
  <si>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</si>
  <si>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</si>
  <si>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</si>
  <si>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</si>
  <si>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</si>
  <si>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</si>
  <si>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</si>
  <si>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</si>
  <si>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</si>
  <si>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</si>
  <si>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</si>
  <si>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</si>
  <si>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</si>
  <si>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</si>
  <si>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</si>
  <si>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</si>
  <si>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</si>
  <si>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</si>
  <si>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</si>
  <si>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</si>
  <si>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</si>
  <si>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</si>
  <si>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</si>
  <si>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</si>
  <si>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</si>
  <si>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</si>
  <si>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</si>
  <si>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</si>
  <si>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</si>
  <si>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</si>
  <si>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</si>
  <si>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</si>
  <si>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</si>
  <si>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</si>
  <si>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</si>
  <si>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</si>
  <si>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</si>
  <si>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</si>
  <si>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</si>
  <si>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</si>
  <si>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</si>
  <si>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</si>
  <si>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</si>
  <si>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</si>
  <si>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</si>
  <si>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</si>
  <si>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</si>
  <si>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</si>
  <si>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</si>
  <si>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</si>
  <si>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</si>
  <si>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</si>
  <si>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</si>
  <si>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</si>
  <si>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</si>
  <si>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</si>
  <si>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</si>
  <si>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</si>
  <si>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</si>
  <si>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</si>
  <si>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</si>
  <si>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</si>
  <si>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</si>
  <si>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</si>
  <si>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</si>
  <si>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</si>
  <si>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</si>
  <si>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</si>
  <si>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</si>
  <si>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</si>
  <si>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</si>
  <si>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</si>
  <si>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</si>
  <si>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</si>
  <si>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</si>
  <si>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</si>
  <si>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</si>
  <si>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</si>
  <si>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</si>
  <si>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</si>
  <si>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</si>
  <si>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</si>
  <si>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</si>
  <si>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</si>
  <si>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</si>
  <si>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</si>
  <si>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</si>
  <si>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</si>
  <si>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</si>
  <si>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</si>
  <si>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</si>
  <si>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</si>
  <si>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</si>
  <si>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</si>
  <si>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</si>
  <si>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</si>
  <si>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</si>
  <si>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</si>
  <si>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</si>
  <si>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</si>
  <si>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</si>
  <si>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</si>
  <si>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</si>
  <si>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</si>
  <si>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</si>
  <si>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</si>
  <si>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</si>
  <si>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</si>
  <si>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</si>
  <si>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</si>
  <si>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</si>
  <si>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</si>
  <si>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</si>
  <si>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</si>
  <si>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</si>
  <si>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</si>
  <si>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</si>
  <si>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</si>
  <si>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</si>
  <si>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</si>
  <si>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</si>
  <si>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</si>
  <si>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</si>
  <si>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</si>
  <si>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</si>
  <si>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</si>
  <si>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</si>
  <si>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</si>
  <si>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</si>
  <si>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</si>
  <si>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</si>
  <si>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</si>
  <si>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</si>
  <si>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</si>
  <si>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</si>
  <si>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</si>
  <si>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</si>
  <si>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</si>
  <si>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</si>
  <si>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</si>
  <si>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</si>
  <si>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</si>
  <si>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</si>
  <si>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</si>
  <si>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</si>
  <si>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</si>
  <si>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</si>
  <si>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</si>
  <si>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</si>
  <si>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</si>
  <si>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</si>
  <si>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</si>
  <si>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</si>
  <si>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</si>
  <si>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</si>
  <si>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</si>
  <si>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</si>
  <si>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</si>
  <si>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</si>
  <si>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</si>
  <si>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</si>
  <si>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</si>
  <si>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</si>
  <si>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</si>
  <si>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</si>
  <si>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</si>
  <si>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</si>
  <si>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</si>
  <si>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</si>
  <si>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</si>
  <si>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</si>
  <si>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</si>
  <si>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</si>
  <si>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</si>
  <si>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</si>
  <si>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</si>
  <si>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</si>
  <si>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</si>
  <si>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</si>
  <si>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</si>
  <si>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</si>
  <si>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</si>
  <si>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</si>
  <si>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</si>
  <si>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</si>
  <si>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</si>
  <si>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</si>
  <si>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</si>
  <si>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</si>
  <si>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</si>
  <si>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</si>
  <si>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</si>
  <si>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</si>
  <si>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</si>
  <si>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</si>
  <si>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</si>
  <si>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</si>
  <si>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</si>
  <si>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</si>
  <si>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</si>
  <si>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</si>
  <si>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</si>
  <si>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</si>
  <si>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</si>
  <si>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</si>
  <si>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</si>
  <si>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</si>
  <si>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</si>
  <si>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</si>
  <si>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</si>
  <si>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</si>
  <si>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</si>
  <si>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</si>
  <si>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</si>
  <si>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</si>
  <si>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</si>
  <si>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</si>
  <si>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</si>
  <si>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</si>
  <si>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</si>
  <si>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</si>
  <si>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</si>
  <si>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</si>
  <si>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</si>
  <si>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</si>
  <si>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</si>
  <si>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</si>
  <si>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</si>
  <si>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</si>
  <si>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</si>
  <si>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</si>
  <si>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</si>
  <si>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</si>
  <si>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</si>
  <si>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</si>
  <si>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</si>
  <si>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</si>
  <si>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</si>
  <si>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</si>
  <si>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</si>
  <si>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</si>
  <si>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</si>
  <si>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</si>
  <si>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</si>
  <si>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</si>
  <si>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</si>
  <si>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</si>
  <si>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</si>
  <si>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</si>
  <si>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</si>
  <si>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</si>
  <si>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</si>
  <si>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</si>
  <si>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</si>
  <si>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</si>
  <si>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</si>
  <si>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</si>
  <si>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</si>
  <si>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</si>
  <si>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</si>
  <si>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</si>
  <si>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</si>
  <si>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</si>
  <si>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</si>
  <si>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</si>
  <si>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</si>
  <si>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</si>
  <si>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</si>
  <si>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</si>
  <si>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</si>
  <si>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</si>
  <si>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</si>
  <si>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</si>
  <si>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</si>
  <si>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</si>
  <si>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</si>
  <si>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</si>
  <si>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</si>
  <si>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</si>
  <si>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</si>
  <si>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</si>
  <si>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</si>
  <si>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</si>
  <si>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</si>
  <si>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</si>
  <si>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</si>
  <si>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</si>
  <si>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</si>
  <si>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</si>
  <si>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</si>
  <si>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</si>
  <si>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</si>
  <si>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</si>
  <si>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</si>
  <si>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</si>
  <si>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</si>
  <si>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</si>
  <si>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</si>
  <si>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</si>
  <si>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</si>
  <si>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</si>
  <si>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</si>
  <si>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</si>
  <si>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</si>
  <si>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</si>
  <si>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</si>
  <si>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</si>
  <si>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</si>
  <si>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</si>
  <si>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</si>
  <si>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</si>
  <si>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</si>
  <si>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</si>
  <si>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</si>
  <si>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</si>
  <si>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</si>
  <si>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</si>
  <si>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</si>
  <si>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</si>
  <si>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</si>
  <si>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</si>
  <si>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</si>
  <si>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</si>
  <si>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</si>
  <si>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</si>
  <si>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</si>
  <si>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</si>
  <si>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</si>
  <si>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</si>
  <si>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</si>
  <si>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</si>
  <si>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</si>
  <si>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</si>
  <si>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</si>
  <si>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</si>
  <si>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</si>
  <si>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</si>
  <si>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</si>
  <si>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</si>
  <si>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</si>
  <si>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</si>
  <si>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</si>
  <si>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</si>
  <si>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</si>
  <si>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</si>
  <si>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</si>
  <si>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</si>
  <si>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</si>
  <si>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</si>
  <si>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</si>
  <si>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</si>
  <si>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</si>
  <si>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</si>
  <si>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</si>
  <si>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</si>
  <si>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</si>
  <si>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</si>
  <si>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</si>
  <si>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</si>
  <si>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</si>
  <si>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</si>
  <si>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</si>
  <si>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</si>
  <si>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</si>
  <si>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</si>
  <si>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</si>
  <si>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</si>
  <si>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</si>
  <si>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</si>
  <si>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</si>
  <si>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</si>
  <si>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</si>
  <si>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</si>
  <si>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</si>
  <si>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</si>
  <si>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</si>
  <si>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</si>
  <si>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</si>
  <si>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</si>
  <si>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</si>
  <si>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</si>
  <si>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</si>
  <si>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</si>
  <si>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</si>
  <si>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</si>
  <si>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</si>
  <si>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</si>
  <si>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</si>
  <si>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</si>
  <si>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</si>
  <si>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</si>
  <si>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</si>
  <si>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</si>
  <si>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</si>
  <si>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</si>
  <si>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</si>
  <si>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</si>
  <si>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</si>
  <si>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</si>
  <si>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</si>
  <si>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</si>
  <si>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</si>
  <si>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</si>
  <si>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</si>
  <si>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</si>
  <si>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</si>
  <si>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</si>
  <si>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</si>
  <si>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</si>
  <si>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</si>
  <si>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</si>
  <si>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</si>
  <si>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</si>
  <si>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</si>
  <si>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</si>
  <si>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</si>
  <si>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</si>
  <si>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</si>
  <si>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</si>
  <si>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</si>
  <si>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</si>
  <si>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</si>
  <si>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</si>
  <si>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</si>
  <si>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</si>
  <si>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</si>
  <si>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</si>
  <si>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</si>
  <si>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</si>
  <si>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</si>
  <si>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</si>
  <si>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</si>
  <si>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</si>
  <si>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</si>
  <si>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</si>
  <si>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</si>
  <si>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</si>
  <si>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</si>
  <si>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</si>
  <si>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</si>
  <si>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</si>
  <si>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</si>
  <si>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</si>
  <si>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</si>
  <si>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</si>
  <si>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</si>
  <si>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</si>
  <si>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</si>
  <si>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</si>
  <si>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</si>
  <si>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</si>
  <si>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</si>
  <si>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</si>
  <si>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</si>
  <si>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</si>
  <si>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</si>
  <si>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</si>
  <si>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</si>
  <si>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</si>
  <si>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</si>
  <si>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</si>
  <si>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</si>
  <si>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</si>
  <si>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</si>
  <si>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</si>
  <si>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</si>
  <si>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</si>
  <si>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</si>
  <si>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</si>
  <si>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</si>
  <si>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</si>
  <si>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</si>
  <si>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</si>
  <si>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</si>
  <si>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</si>
  <si>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</si>
  <si>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</si>
  <si>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</si>
  <si>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</si>
  <si>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</si>
  <si>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</si>
  <si>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</si>
  <si>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</si>
  <si>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</si>
  <si>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</si>
  <si>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</si>
  <si>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</si>
  <si>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</si>
  <si>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</si>
  <si>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</si>
  <si>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</si>
  <si>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</si>
  <si>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</si>
  <si>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</si>
  <si>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</si>
  <si>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</si>
  <si>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</si>
  <si>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</si>
  <si>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</si>
  <si>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</si>
  <si>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</si>
  <si>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</si>
  <si>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</si>
  <si>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</si>
  <si>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</si>
  <si>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</si>
  <si>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</si>
  <si>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</si>
  <si>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</si>
  <si>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</si>
  <si>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</si>
  <si>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</si>
  <si>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</si>
  <si>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</si>
  <si>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</si>
  <si>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</si>
  <si>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</si>
  <si>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</si>
  <si>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</si>
  <si>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</si>
  <si>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</si>
  <si>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</si>
  <si>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</si>
  <si>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</si>
  <si>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</si>
  <si>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</si>
  <si>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</si>
  <si>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</si>
  <si>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</si>
  <si>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</si>
  <si>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</si>
  <si>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</si>
  <si>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</si>
  <si>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</si>
  <si>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</si>
  <si>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</si>
  <si>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</si>
  <si>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</si>
  <si>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</si>
  <si>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</si>
  <si>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</si>
  <si>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</si>
  <si>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</si>
  <si>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</si>
  <si>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</si>
  <si>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</si>
  <si>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</si>
  <si>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</si>
  <si>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</si>
  <si>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</si>
  <si>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</si>
  <si>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</si>
  <si>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</si>
  <si>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</si>
  <si>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</si>
  <si>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</si>
  <si>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</si>
  <si>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</si>
  <si>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</si>
  <si>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</si>
  <si>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</si>
  <si>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</si>
  <si>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</si>
  <si>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</si>
  <si>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</si>
  <si>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</si>
  <si>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</si>
  <si>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</si>
  <si>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</si>
  <si>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</si>
  <si>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</si>
  <si>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</si>
  <si>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</si>
  <si>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</si>
  <si>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</si>
  <si>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</si>
  <si>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</si>
  <si>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</si>
  <si>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</si>
  <si>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</si>
  <si>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</si>
  <si>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</si>
  <si>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</si>
  <si>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</si>
  <si>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</si>
  <si>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</si>
  <si>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</si>
  <si>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</si>
  <si>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</si>
  <si>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</si>
  <si>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</si>
  <si>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</si>
  <si>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</si>
  <si>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</si>
  <si>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</si>
  <si>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</si>
  <si>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</si>
  <si>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</si>
  <si>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</si>
  <si>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</si>
  <si>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</si>
  <si>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</si>
  <si>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</si>
  <si>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</si>
  <si>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</si>
  <si>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</si>
  <si>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</si>
  <si>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</si>
  <si>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</si>
  <si>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</si>
  <si>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</si>
  <si>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</si>
  <si>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</si>
  <si>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</si>
  <si>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</si>
  <si>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</si>
  <si>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</si>
  <si>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</si>
  <si>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</si>
  <si>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</si>
  <si>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</si>
  <si>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</si>
  <si>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</si>
  <si>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</si>
  <si>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</si>
  <si>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</si>
  <si>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</si>
  <si>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</si>
  <si>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</si>
  <si>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</si>
  <si>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</si>
  <si>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</si>
  <si>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</si>
  <si>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</si>
  <si>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</si>
  <si>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</si>
  <si>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</si>
  <si>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</si>
  <si>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</si>
  <si>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</si>
  <si>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</si>
  <si>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</si>
  <si>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</si>
  <si>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</si>
  <si>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</si>
  <si>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</si>
  <si>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</si>
  <si>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</si>
  <si>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</si>
  <si>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</si>
  <si>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</si>
  <si>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</si>
  <si>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</si>
  <si>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</si>
  <si>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</si>
  <si>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</si>
  <si>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</si>
  <si>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</si>
  <si>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</si>
  <si>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</si>
  <si>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</si>
  <si>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</si>
  <si>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</si>
  <si>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</si>
  <si>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</si>
  <si>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</si>
  <si>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</si>
  <si>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</si>
  <si>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</si>
  <si>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</si>
  <si>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</si>
  <si>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</si>
  <si>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</si>
  <si>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</si>
  <si>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</si>
  <si>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</si>
  <si>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</si>
  <si>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</si>
  <si>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</si>
  <si>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</si>
  <si>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</si>
  <si>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</si>
  <si>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</si>
  <si>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</si>
  <si>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</si>
  <si>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</si>
  <si>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</si>
  <si>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</si>
  <si>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</si>
  <si>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</si>
  <si>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</si>
  <si>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</si>
  <si>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</si>
  <si>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</si>
  <si>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</si>
  <si>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</si>
  <si>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</si>
  <si>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</si>
  <si>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</si>
  <si>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</si>
  <si>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</si>
  <si>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</si>
  <si>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</si>
  <si>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</si>
  <si>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</si>
  <si>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</si>
  <si>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</si>
  <si>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</si>
  <si>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</si>
  <si>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</si>
  <si>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</si>
  <si>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</si>
  <si>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</si>
  <si>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</si>
  <si>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</si>
  <si>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</si>
  <si>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</si>
  <si>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</si>
  <si>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</si>
  <si>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</si>
  <si>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</si>
  <si>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</si>
  <si>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</si>
  <si>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</si>
  <si>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</si>
  <si>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</si>
  <si>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</si>
  <si>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</si>
  <si>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</si>
  <si>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</si>
  <si>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</si>
  <si>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</si>
  <si>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</si>
  <si>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</si>
  <si>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</si>
  <si>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</si>
  <si>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</si>
  <si>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</si>
  <si>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</si>
  <si>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</si>
  <si>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</si>
  <si>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</si>
  <si>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</si>
  <si>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</si>
  <si>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</si>
  <si>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</si>
  <si>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</si>
  <si>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</si>
  <si>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</si>
  <si>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</si>
  <si>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</si>
  <si>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</si>
  <si>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</si>
  <si>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</si>
  <si>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</si>
  <si>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</si>
  <si>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</si>
  <si>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</si>
  <si>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</si>
  <si>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</si>
  <si>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</si>
  <si>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</si>
  <si>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</si>
  <si>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</si>
  <si>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</si>
  <si>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</si>
  <si>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</si>
  <si>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</si>
  <si>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</si>
  <si>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</si>
  <si>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</si>
  <si>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</si>
  <si>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</si>
  <si>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</si>
  <si>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</si>
  <si>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</si>
  <si>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</si>
  <si>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</si>
  <si>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</si>
  <si>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</si>
  <si>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</si>
  <si>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</si>
  <si>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</si>
  <si>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</si>
  <si>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</si>
  <si>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</si>
  <si>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</si>
  <si>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</si>
  <si>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</si>
  <si>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</si>
  <si>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</si>
  <si>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</si>
  <si>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</si>
  <si>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</si>
  <si>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</si>
  <si>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</si>
  <si>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</si>
  <si>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</si>
  <si>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</si>
  <si>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</si>
  <si>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</si>
  <si>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</si>
  <si>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</si>
  <si>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</si>
  <si>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</si>
  <si>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</si>
  <si>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</si>
  <si>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</si>
  <si>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</si>
  <si>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</si>
  <si>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</si>
  <si>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</si>
  <si>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</si>
  <si>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</si>
  <si>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</si>
  <si>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</si>
  <si>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</si>
  <si>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</si>
  <si>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</si>
  <si>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</si>
  <si>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</si>
  <si>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</si>
  <si>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</si>
  <si>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</si>
  <si>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</si>
  <si>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</si>
  <si>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</si>
  <si>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</si>
  <si>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</si>
  <si>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</si>
  <si>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</si>
  <si>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</si>
  <si>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</si>
  <si>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</si>
  <si>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</si>
  <si>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</si>
  <si>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</si>
  <si>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</si>
  <si>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</si>
  <si>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</si>
  <si>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</si>
  <si>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</si>
  <si>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</si>
  <si>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</si>
  <si>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</si>
  <si>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</si>
  <si>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</si>
  <si>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</si>
  <si>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</si>
  <si>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</si>
  <si>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</si>
  <si>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</si>
  <si>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</si>
  <si>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</si>
  <si>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</si>
  <si>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</si>
  <si>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</si>
  <si>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</si>
  <si>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</si>
  <si>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</si>
  <si>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</si>
  <si>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</si>
  <si>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</si>
  <si>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</si>
  <si>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</si>
  <si>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</si>
  <si>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</si>
  <si>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</si>
  <si>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</si>
  <si>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</si>
  <si>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</si>
  <si>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</si>
  <si>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</si>
  <si>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</si>
  <si>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</si>
  <si>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</si>
  <si>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</si>
  <si>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</si>
  <si>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</si>
  <si>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</si>
  <si>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</si>
  <si>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</si>
  <si>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</si>
  <si>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</si>
  <si>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</si>
  <si>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</si>
  <si>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</si>
  <si>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</si>
  <si>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</si>
  <si>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</si>
  <si>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</si>
  <si>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</si>
  <si>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</si>
  <si>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</si>
  <si>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</si>
  <si>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</si>
  <si>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</si>
  <si>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</si>
  <si>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</si>
  <si>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</si>
  <si>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</si>
  <si>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</si>
  <si>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</si>
  <si>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</si>
  <si>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</si>
  <si>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</si>
  <si>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</si>
  <si>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</si>
  <si>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</si>
  <si>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</si>
  <si>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</si>
  <si>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</si>
  <si>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</si>
  <si>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</si>
  <si>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</si>
  <si>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</si>
  <si>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</si>
  <si>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</si>
  <si>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</si>
  <si>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</si>
  <si>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</si>
  <si>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</si>
  <si>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</si>
  <si>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</si>
  <si>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</si>
  <si>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</si>
  <si>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</si>
  <si>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</si>
  <si>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</si>
  <si>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</si>
  <si>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</si>
  <si>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</si>
  <si>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</si>
  <si>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</si>
  <si>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</si>
  <si>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</si>
  <si>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</si>
  <si>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</si>
  <si>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</si>
  <si>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</si>
  <si>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</si>
  <si>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</si>
  <si>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</si>
  <si>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</si>
  <si>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</si>
  <si>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</si>
  <si>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</si>
  <si>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</si>
  <si>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</si>
  <si>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</si>
  <si>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</si>
  <si>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</si>
  <si>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</si>
  <si>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</si>
  <si>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</si>
  <si>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</si>
  <si>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</si>
  <si>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</si>
  <si>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</si>
  <si>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</si>
  <si>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</si>
  <si>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</si>
  <si>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</si>
  <si>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</si>
  <si>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</si>
  <si>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</si>
  <si>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</si>
  <si>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</si>
  <si>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</si>
  <si>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</si>
  <si>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</si>
  <si>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</si>
  <si>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</si>
  <si>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</si>
  <si>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</si>
  <si>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</si>
  <si>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</si>
  <si>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</si>
  <si>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</si>
  <si>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</si>
  <si>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</si>
  <si>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</si>
  <si>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</si>
  <si>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</si>
  <si>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</si>
  <si>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</si>
  <si>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</si>
  <si>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</si>
  <si>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</si>
  <si>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</si>
  <si>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</si>
  <si>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</si>
  <si>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</si>
  <si>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</si>
  <si>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</si>
  <si>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</si>
  <si>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</si>
  <si>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</si>
  <si>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</si>
  <si>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</si>
  <si>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</si>
  <si>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</si>
  <si>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</si>
  <si>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</si>
  <si>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</si>
  <si>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</si>
  <si>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</si>
  <si>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</si>
  <si>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</si>
  <si>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</si>
  <si>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</si>
  <si>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</si>
  <si>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</si>
  <si>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</si>
  <si>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</si>
  <si>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</si>
  <si>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</si>
  <si>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</si>
  <si>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</si>
  <si>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</si>
  <si>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</si>
  <si>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</si>
  <si>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</si>
  <si>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</si>
  <si>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</si>
  <si>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</si>
  <si>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</si>
  <si>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</si>
  <si>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</si>
  <si>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</si>
  <si>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</si>
  <si>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</si>
  <si>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</si>
  <si>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</si>
  <si>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</si>
  <si>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</si>
  <si>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</si>
  <si>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</si>
  <si>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</si>
  <si>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</si>
  <si>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</si>
  <si>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</si>
  <si>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</si>
  <si>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</si>
  <si>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</si>
  <si>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</si>
  <si>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</si>
  <si>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</si>
  <si>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</si>
  <si>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</si>
  <si>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</si>
  <si>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</si>
  <si>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</si>
  <si>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</si>
  <si>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</si>
  <si>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</si>
  <si>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</si>
  <si>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</si>
  <si>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</si>
  <si>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</si>
  <si>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</si>
  <si>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</si>
  <si>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</si>
  <si>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</si>
  <si>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</si>
  <si>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</si>
  <si>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</si>
  <si>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</si>
  <si>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</si>
  <si>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</si>
  <si>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</si>
  <si>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</si>
  <si>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</si>
  <si>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</si>
  <si>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</si>
  <si>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</si>
  <si>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</si>
  <si>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</si>
  <si>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</si>
  <si>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</si>
  <si>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</si>
  <si>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</si>
  <si>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</si>
  <si>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</si>
  <si>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</si>
  <si>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</si>
  <si>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</si>
  <si>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</si>
  <si>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</si>
  <si>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</si>
  <si>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</si>
  <si>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</si>
  <si>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</si>
  <si>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</si>
  <si>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</si>
  <si>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</si>
  <si>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</si>
  <si>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</si>
  <si>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</si>
  <si>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</si>
  <si>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</si>
  <si>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</si>
  <si>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</si>
  <si>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</si>
  <si>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</si>
  <si>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</si>
  <si>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</si>
  <si>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</si>
  <si>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</si>
  <si>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</si>
  <si>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</si>
  <si>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</si>
  <si>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</si>
  <si>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</si>
  <si>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</si>
  <si>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</si>
  <si>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</si>
  <si>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</si>
  <si>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</si>
  <si>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</si>
  <si>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</si>
  <si>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</si>
  <si>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</si>
  <si>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</si>
  <si>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</si>
  <si>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</si>
  <si>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</si>
  <si>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</si>
  <si>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</si>
  <si>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</si>
  <si>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</si>
  <si>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</si>
  <si>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</si>
  <si>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</si>
  <si>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</si>
  <si>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</si>
  <si>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</si>
  <si>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</si>
  <si>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</si>
  <si>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</si>
  <si>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</si>
  <si>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</si>
  <si>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</si>
  <si>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</si>
  <si>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</si>
  <si>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</si>
  <si>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</si>
  <si>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</si>
  <si>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</si>
  <si>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</si>
  <si>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</si>
  <si>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</si>
  <si>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</si>
  <si>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</si>
  <si>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</si>
  <si>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</si>
  <si>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</si>
  <si>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</si>
  <si>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</si>
  <si>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</si>
  <si>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</si>
  <si>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</si>
  <si>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</si>
  <si>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</si>
  <si>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</si>
  <si>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</si>
  <si>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</si>
  <si>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</si>
  <si>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</si>
  <si>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</si>
  <si>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</si>
  <si>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</si>
  <si>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</si>
  <si>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</si>
  <si>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</si>
  <si>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</si>
  <si>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</si>
  <si>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</si>
  <si>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</si>
  <si>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</si>
  <si>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</si>
  <si>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</si>
  <si>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</si>
  <si>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</si>
  <si>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</si>
  <si>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</si>
  <si>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</si>
  <si>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</si>
  <si>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</si>
  <si>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</si>
  <si>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</si>
  <si>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</si>
  <si>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</si>
  <si>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</si>
  <si>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</si>
  <si>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</si>
  <si>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</si>
  <si>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</si>
  <si>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</si>
  <si>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</si>
  <si>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</si>
  <si>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</si>
  <si>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</si>
  <si>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</si>
  <si>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</si>
  <si>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</si>
  <si>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</si>
  <si>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</si>
  <si>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</si>
  <si>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</si>
  <si>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</si>
  <si>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</si>
  <si>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</si>
  <si>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</si>
  <si>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</si>
  <si>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</si>
  <si>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</si>
  <si>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</si>
  <si>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</si>
  <si>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</si>
  <si>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</si>
  <si>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</si>
  <si>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</si>
  <si>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</si>
  <si>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</si>
  <si>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</si>
  <si>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</si>
  <si>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</si>
  <si>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</si>
  <si>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</si>
  <si>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</si>
  <si>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</si>
  <si>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</si>
  <si>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</si>
  <si>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</si>
  <si>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</si>
  <si>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</si>
  <si>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</si>
  <si>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</si>
  <si>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</si>
  <si>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</si>
  <si>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</si>
  <si>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</si>
  <si>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</si>
  <si>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</si>
  <si>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</si>
  <si>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</si>
  <si>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</si>
  <si>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</si>
  <si>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</si>
  <si>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</si>
  <si>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</si>
  <si>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</si>
  <si>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</si>
  <si>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</si>
  <si>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</si>
  <si>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</si>
  <si>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</si>
  <si>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</si>
  <si>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</si>
  <si>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</si>
  <si>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</si>
  <si>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</si>
  <si>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</si>
  <si>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</si>
  <si>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</si>
  <si>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</si>
  <si>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</si>
  <si>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</si>
  <si>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</si>
  <si>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</si>
  <si>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</si>
  <si>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</si>
  <si>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</si>
  <si>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</si>
  <si>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</si>
  <si>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</si>
  <si>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</si>
  <si>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</si>
  <si>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</si>
  <si>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</si>
  <si>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</si>
  <si>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</si>
  <si>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</si>
  <si>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</si>
  <si>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</si>
  <si>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</si>
  <si>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</si>
  <si>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</si>
  <si>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</si>
  <si>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</si>
  <si>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</si>
  <si>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</si>
  <si>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</si>
  <si>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</si>
  <si>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</si>
  <si>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</si>
  <si>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</si>
  <si>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</si>
  <si>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</si>
  <si>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</si>
  <si>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</si>
  <si>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</si>
  <si>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</si>
  <si>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</si>
  <si>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</si>
  <si>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</si>
  <si>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</si>
  <si>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</si>
  <si>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</si>
  <si>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</si>
  <si>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</si>
  <si>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</si>
  <si>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</si>
  <si>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</si>
  <si>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</si>
  <si>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</si>
  <si>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</si>
  <si>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</si>
  <si>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</si>
  <si>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</si>
  <si>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</si>
  <si>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</si>
  <si>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</si>
  <si>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</si>
  <si>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</si>
  <si>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</si>
  <si>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</si>
  <si>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</si>
  <si>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</si>
  <si>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</si>
  <si>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</si>
  <si>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</si>
  <si>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</si>
  <si>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</si>
  <si>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</si>
  <si>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</si>
  <si>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</si>
  <si>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</si>
  <si>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</si>
  <si>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</si>
  <si>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</si>
  <si>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</si>
  <si>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</si>
  <si>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</si>
  <si>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</si>
  <si>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</si>
  <si>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</si>
  <si>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</si>
  <si>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</si>
  <si>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</si>
  <si>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</si>
  <si>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</si>
  <si>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</si>
  <si>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</si>
  <si>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</si>
  <si>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</si>
  <si>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</si>
  <si>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</si>
  <si>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</si>
  <si>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</si>
  <si>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</si>
  <si>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</si>
  <si>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</si>
  <si>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</si>
  <si>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</si>
  <si>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</si>
  <si>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</si>
  <si>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</si>
  <si>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</si>
  <si>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</si>
  <si>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</si>
  <si>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</si>
  <si>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</si>
  <si>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</si>
  <si>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</si>
  <si>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</si>
  <si>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</si>
  <si>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</si>
  <si>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</si>
  <si>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</si>
  <si>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</si>
  <si>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</si>
  <si>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</si>
  <si>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</si>
  <si>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</si>
  <si>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</si>
  <si>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</si>
  <si>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</si>
  <si>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</si>
  <si>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</si>
  <si>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</si>
  <si>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</si>
  <si>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</si>
  <si>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</si>
  <si>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</si>
  <si>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</si>
  <si>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</si>
  <si>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</si>
  <si>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</si>
  <si>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</si>
  <si>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</si>
  <si>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</si>
  <si>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</si>
  <si>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</si>
  <si>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</si>
  <si>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</si>
  <si>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</si>
  <si>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</si>
  <si>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</si>
  <si>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</si>
  <si>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</si>
  <si>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</si>
  <si>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</si>
  <si>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</si>
  <si>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</si>
  <si>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</si>
  <si>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</si>
  <si>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</si>
  <si>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</si>
  <si>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</si>
  <si>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</si>
  <si>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</si>
  <si>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</si>
  <si>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</si>
  <si>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</si>
  <si>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</si>
  <si>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</si>
  <si>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</si>
  <si>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</si>
  <si>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</si>
  <si>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</si>
  <si>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</si>
  <si>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</si>
  <si>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</si>
  <si>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</si>
  <si>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</si>
  <si>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</si>
  <si>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</si>
  <si>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</si>
  <si>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</si>
  <si>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</si>
  <si>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</si>
  <si>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</si>
  <si>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</si>
  <si>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</si>
  <si>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</si>
  <si>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</si>
  <si>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</si>
  <si>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</si>
  <si>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</si>
  <si>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</si>
  <si>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</si>
  <si>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</si>
  <si>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</si>
  <si>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</si>
  <si>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</si>
  <si>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</si>
  <si>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</si>
  <si>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</si>
  <si>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</si>
  <si>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</si>
  <si>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</si>
  <si>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</si>
  <si>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</si>
  <si>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</si>
  <si>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</si>
  <si>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</si>
  <si>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</si>
  <si>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</si>
  <si>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</si>
  <si>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</si>
  <si>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</si>
  <si>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</si>
  <si>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</si>
  <si>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</si>
  <si>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</si>
  <si>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</si>
  <si>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</si>
  <si>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</si>
  <si>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</si>
  <si>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</si>
  <si>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</si>
  <si>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</si>
  <si>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</si>
  <si>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</si>
  <si>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</si>
  <si>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</si>
  <si>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</si>
  <si>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</si>
  <si>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</si>
  <si>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</si>
  <si>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</si>
  <si>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</si>
  <si>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</si>
  <si>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</si>
  <si>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</si>
  <si>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</si>
  <si>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</si>
  <si>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</si>
  <si>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</si>
  <si>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</si>
  <si>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</si>
  <si>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</si>
  <si>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</si>
  <si>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</si>
  <si>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</si>
  <si>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</si>
  <si>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</si>
  <si>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</si>
  <si>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</si>
  <si>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</si>
  <si>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</si>
  <si>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</si>
  <si>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</si>
  <si>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</si>
  <si>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</si>
  <si>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</si>
  <si>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</si>
  <si>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</si>
  <si>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</si>
  <si>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</si>
  <si>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</si>
  <si>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</si>
  <si>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</si>
  <si>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</si>
  <si>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</si>
  <si>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</si>
  <si>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</si>
  <si>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</si>
  <si>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</si>
  <si>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</si>
  <si>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</si>
  <si>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</si>
  <si>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</si>
  <si>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</si>
  <si>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</si>
  <si>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</si>
  <si>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</si>
  <si>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</si>
  <si>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</si>
  <si>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</si>
  <si>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</si>
  <si>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</si>
  <si>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</si>
  <si>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</si>
  <si>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</si>
  <si>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</si>
  <si>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</si>
  <si>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</si>
  <si>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</si>
  <si>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</si>
  <si>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</si>
  <si>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</si>
  <si>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</si>
  <si>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</si>
  <si>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</si>
  <si>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</si>
  <si>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</si>
  <si>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</si>
  <si>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</si>
  <si>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</si>
  <si>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</si>
  <si>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</si>
  <si>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</si>
  <si>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</si>
  <si>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</si>
  <si>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</si>
  <si>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</si>
  <si>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</si>
  <si>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</si>
  <si>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</si>
  <si>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</si>
  <si>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</si>
  <si>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</si>
  <si>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</si>
  <si>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</si>
  <si>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</si>
  <si>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</si>
  <si>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</si>
  <si>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</si>
  <si>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</si>
  <si>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</si>
  <si>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</si>
  <si>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</si>
  <si>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</si>
  <si>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</si>
  <si>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</si>
  <si>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</si>
  <si>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</si>
  <si>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</si>
  <si>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</si>
  <si>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</si>
  <si>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</si>
  <si>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</si>
  <si>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</si>
  <si>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</si>
  <si>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</si>
  <si>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</si>
  <si>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</si>
  <si>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</si>
  <si>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</si>
  <si>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</si>
  <si>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</si>
  <si>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</si>
  <si>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</si>
  <si>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</si>
  <si>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</si>
  <si>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</si>
  <si>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</si>
  <si>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</si>
  <si>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</si>
  <si>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</si>
  <si>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</si>
  <si>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</si>
  <si>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</si>
  <si>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</si>
  <si>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</si>
  <si>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</si>
  <si>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</si>
  <si>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</si>
  <si>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</si>
  <si>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</si>
  <si>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</si>
  <si>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</si>
  <si>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</si>
  <si>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</si>
  <si>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</si>
  <si>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</si>
  <si>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</si>
  <si>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</si>
  <si>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</si>
  <si>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</si>
  <si>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</si>
  <si>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</si>
  <si>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</si>
  <si>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</si>
  <si>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</si>
  <si>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</si>
  <si>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</si>
  <si>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</si>
  <si>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</si>
  <si>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</si>
  <si>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</si>
  <si>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</si>
  <si>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</si>
  <si>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</si>
  <si>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</si>
  <si>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</si>
  <si>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</si>
  <si>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</si>
  <si>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</si>
  <si>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</si>
  <si>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</si>
  <si>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</si>
  <si>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</si>
  <si>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</si>
  <si>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</si>
  <si>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</si>
  <si>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</si>
  <si>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</si>
  <si>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</si>
  <si>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</si>
  <si>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</si>
  <si>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</si>
  <si>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</si>
  <si>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</si>
  <si>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</si>
  <si>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</si>
  <si>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</si>
  <si>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</si>
  <si>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</si>
  <si>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</si>
  <si>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</si>
  <si>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</si>
  <si>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</si>
  <si>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</si>
  <si>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</si>
  <si>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</si>
  <si>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</si>
  <si>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</si>
  <si>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</si>
  <si>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</si>
  <si>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</si>
  <si>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</si>
  <si>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</si>
  <si>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</si>
  <si>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</si>
  <si>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</si>
  <si>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</si>
  <si>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</si>
  <si>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</si>
  <si>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</si>
  <si>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</si>
  <si>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</si>
  <si>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</si>
  <si>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</si>
  <si>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</si>
  <si>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</si>
  <si>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</si>
  <si>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</si>
  <si>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</si>
  <si>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</si>
  <si>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</si>
  <si>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</si>
  <si>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</si>
  <si>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</si>
  <si>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</si>
  <si>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</si>
  <si>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</si>
  <si>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</si>
  <si>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</si>
  <si>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</si>
  <si>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</si>
  <si>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</si>
  <si>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</si>
  <si>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</si>
  <si>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</si>
  <si>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</si>
  <si>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</si>
  <si>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</si>
  <si>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</si>
  <si>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</si>
  <si>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</si>
  <si>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</si>
  <si>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</si>
  <si>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</si>
  <si>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</si>
  <si>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</si>
  <si>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</si>
  <si>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</si>
  <si>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</si>
  <si>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</si>
  <si>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</si>
  <si>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</si>
  <si>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</si>
  <si>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</si>
  <si>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</si>
  <si>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</si>
  <si>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</si>
  <si>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</si>
  <si>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</si>
  <si>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</si>
  <si>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</si>
  <si>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</si>
  <si>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</si>
  <si>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</si>
  <si>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</si>
  <si>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</si>
  <si>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</si>
  <si>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</si>
  <si>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</si>
  <si>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</si>
  <si>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</si>
  <si>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</si>
  <si>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</si>
  <si>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</si>
  <si>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</si>
  <si>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</si>
  <si>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</si>
  <si>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</si>
  <si>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</si>
  <si>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</si>
  <si>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</si>
  <si>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</si>
  <si>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</si>
  <si>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</si>
  <si>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</si>
  <si>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</si>
  <si>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</si>
  <si>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</si>
  <si>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</si>
  <si>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</si>
  <si>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</si>
  <si>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</si>
  <si>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</si>
  <si>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</si>
  <si>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</si>
  <si>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</si>
  <si>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</si>
  <si>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</si>
  <si>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</si>
  <si>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</si>
  <si>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</si>
  <si>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</si>
  <si>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</si>
  <si>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</si>
  <si>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</si>
  <si>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</si>
  <si>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</si>
  <si>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</si>
  <si>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</si>
  <si>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</si>
  <si>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</si>
  <si>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</si>
  <si>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</si>
  <si>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</si>
  <si>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</si>
  <si>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</si>
  <si>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</si>
  <si>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</si>
  <si>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</si>
  <si>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</si>
  <si>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</si>
  <si>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</si>
  <si>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</si>
  <si>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</si>
  <si>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</si>
  <si>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</si>
  <si>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</si>
  <si>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</si>
  <si>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</si>
  <si>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</si>
  <si>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</si>
  <si>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</si>
  <si>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</si>
  <si>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</si>
  <si>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</si>
  <si>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</si>
  <si>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</si>
  <si>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</si>
  <si>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</si>
  <si>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</si>
  <si>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</si>
  <si>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</si>
  <si>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</si>
  <si>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</si>
  <si>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</si>
  <si>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</si>
  <si>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</si>
  <si>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</si>
  <si>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</si>
  <si>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</si>
  <si>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</si>
  <si>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</si>
  <si>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</si>
  <si>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</si>
  <si>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</si>
  <si>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</si>
  <si>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</si>
  <si>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</si>
  <si>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</si>
  <si>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</si>
  <si>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</si>
  <si>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</si>
  <si>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</si>
  <si>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</si>
  <si>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</si>
  <si>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</si>
  <si>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</si>
  <si>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</si>
  <si>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</si>
  <si>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</si>
  <si>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</si>
  <si>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</si>
  <si>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</si>
  <si>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</si>
  <si>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</si>
  <si>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</si>
  <si>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</si>
  <si>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</si>
  <si>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</si>
  <si>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</si>
  <si>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</si>
  <si>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</si>
  <si>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</si>
  <si>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</si>
  <si>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</si>
  <si>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</si>
  <si>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</si>
  <si>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</si>
  <si>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</si>
  <si>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</si>
  <si>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</si>
  <si>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</si>
  <si>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</si>
  <si>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</si>
  <si>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</si>
  <si>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</si>
  <si>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</si>
  <si>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</si>
  <si>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</si>
  <si>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</si>
  <si>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</si>
  <si>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</si>
  <si>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</si>
  <si>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</si>
  <si>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</si>
  <si>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</si>
  <si>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</si>
  <si>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</si>
  <si>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</si>
  <si>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</si>
  <si>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</si>
  <si>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</si>
  <si>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</si>
  <si>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</si>
  <si>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</si>
  <si>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</si>
  <si>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</si>
  <si>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</si>
  <si>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</si>
  <si>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</si>
  <si>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</si>
  <si>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</si>
  <si>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</si>
  <si>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</si>
  <si>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</si>
  <si>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</si>
  <si>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</si>
  <si>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</si>
  <si>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</si>
  <si>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</si>
  <si>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</si>
  <si>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</si>
  <si>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</si>
  <si>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</si>
  <si>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</si>
  <si>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</si>
  <si>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</si>
  <si>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</si>
  <si>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</si>
  <si>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</si>
  <si>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</si>
  <si>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</si>
  <si>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</si>
  <si>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</si>
  <si>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</si>
  <si>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</si>
  <si>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</si>
  <si>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</si>
  <si>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</si>
  <si>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</si>
  <si>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</si>
  <si>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</si>
  <si>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</si>
  <si>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</si>
  <si>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</si>
  <si>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</si>
  <si>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</si>
  <si>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</si>
  <si>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</si>
  <si>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</si>
  <si>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</si>
  <si>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</si>
  <si>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</si>
  <si>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</si>
  <si>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</si>
  <si>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</si>
  <si>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</si>
  <si>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</si>
  <si>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</si>
  <si>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</si>
  <si>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</si>
  <si>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</si>
  <si>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</si>
  <si>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</si>
  <si>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</si>
  <si>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</si>
  <si>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</si>
  <si>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</si>
  <si>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</si>
  <si>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</si>
  <si>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</si>
  <si>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</si>
  <si>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</si>
  <si>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</si>
  <si>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</si>
  <si>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</si>
  <si>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</si>
  <si>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</si>
  <si>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</si>
  <si>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</si>
  <si>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</si>
  <si>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</si>
  <si>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</si>
  <si>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</si>
  <si>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</si>
  <si>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</si>
  <si>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</si>
  <si>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</si>
  <si>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</si>
  <si>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</si>
  <si>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</si>
  <si>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</si>
  <si>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</si>
  <si>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</si>
  <si>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</si>
  <si>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</si>
  <si>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</si>
  <si>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</si>
  <si>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</si>
  <si>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</si>
  <si>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</si>
  <si>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</si>
  <si>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</si>
  <si>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</si>
  <si>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</si>
  <si>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</si>
  <si>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</si>
  <si>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</si>
  <si>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</si>
  <si>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</si>
  <si>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</si>
  <si>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</si>
  <si>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</si>
  <si>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</si>
  <si>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</si>
  <si>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</si>
  <si>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</si>
  <si>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</si>
  <si>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</si>
  <si>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</si>
  <si>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</si>
  <si>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</si>
  <si>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</si>
  <si>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</si>
  <si>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</si>
  <si>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</si>
  <si>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</si>
  <si>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</si>
  <si>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</si>
  <si>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</si>
  <si>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</si>
  <si>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</si>
  <si>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</si>
  <si>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</si>
  <si>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</si>
  <si>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</si>
  <si>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</si>
  <si>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</si>
  <si>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</si>
  <si>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</si>
  <si>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</si>
  <si>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</si>
  <si>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</si>
  <si>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</si>
  <si>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</si>
  <si>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</si>
  <si>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</si>
  <si>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</si>
  <si>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</si>
  <si>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</si>
  <si>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</si>
  <si>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</si>
  <si>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</si>
  <si>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</si>
  <si>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</si>
  <si>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</si>
  <si>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</si>
  <si>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</si>
  <si>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</si>
  <si>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</si>
  <si>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</si>
  <si>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</si>
  <si>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</si>
  <si>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</si>
  <si>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</si>
  <si>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</si>
  <si>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</si>
  <si>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</si>
  <si>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</si>
  <si>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</si>
  <si>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</si>
  <si>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</si>
  <si>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</si>
  <si>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</si>
  <si>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</si>
  <si>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</si>
  <si>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</si>
  <si>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</si>
  <si>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</si>
  <si>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</si>
  <si>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</si>
  <si>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</si>
  <si>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</si>
  <si>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</si>
  <si>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</si>
  <si>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</si>
  <si>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</si>
  <si>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</si>
  <si>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</si>
  <si>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</si>
  <si>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</si>
  <si>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</si>
  <si>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</si>
  <si>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</si>
  <si>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</si>
  <si>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</si>
  <si>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</si>
  <si>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</si>
  <si>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</si>
  <si>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</si>
  <si>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</si>
  <si>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</si>
  <si>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</si>
  <si>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</si>
  <si>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</si>
  <si>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</si>
  <si>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</si>
  <si>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</si>
  <si>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</si>
  <si>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</si>
  <si>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</si>
  <si>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</si>
  <si>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</si>
  <si>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</si>
  <si>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</si>
  <si>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</si>
  <si>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</si>
  <si>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</si>
  <si>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</si>
  <si>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</si>
  <si>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</si>
  <si>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</si>
  <si>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</si>
  <si>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</si>
  <si>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</si>
  <si>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</si>
  <si>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</si>
  <si>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</si>
  <si>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</si>
  <si>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</si>
  <si>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</si>
  <si>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</si>
  <si>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</si>
  <si>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</si>
  <si>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</si>
  <si>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</si>
  <si>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</si>
  <si>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</si>
  <si>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</si>
  <si>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</si>
  <si>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</si>
  <si>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</si>
  <si>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</si>
  <si>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</si>
  <si>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</si>
  <si>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</si>
  <si>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</si>
  <si>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</si>
  <si>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</si>
  <si>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</si>
  <si>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</si>
  <si>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</si>
  <si>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</si>
  <si>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</si>
  <si>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</si>
  <si>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</si>
  <si>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</si>
  <si>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</si>
  <si>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</si>
  <si>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</si>
  <si>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</si>
  <si>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</si>
  <si>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</si>
  <si>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</si>
  <si>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</si>
  <si>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</si>
  <si>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</si>
  <si>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</si>
  <si>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</si>
  <si>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</si>
  <si>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</si>
  <si>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</si>
  <si>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</si>
  <si>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</si>
  <si>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</si>
  <si>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</si>
  <si>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</si>
  <si>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</si>
  <si>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</si>
  <si>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</si>
  <si>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</si>
  <si>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</si>
  <si>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</si>
  <si>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</si>
  <si>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</si>
  <si>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</si>
  <si>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</si>
  <si>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</si>
  <si>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</si>
  <si>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</si>
  <si>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</si>
  <si>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</si>
  <si>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</si>
  <si>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</si>
  <si>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</si>
  <si>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</si>
  <si>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</si>
  <si>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</si>
  <si>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</si>
  <si>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</si>
  <si>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</si>
  <si>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</si>
  <si>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</si>
  <si>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</si>
  <si>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</si>
  <si>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</si>
  <si>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</si>
  <si>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</si>
  <si>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</si>
  <si>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</si>
  <si>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</si>
  <si>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</si>
  <si>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</si>
  <si>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</si>
  <si>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</si>
  <si>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</si>
  <si>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</si>
  <si>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</si>
  <si>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</si>
  <si>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</si>
  <si>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</si>
  <si>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</si>
  <si>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</si>
  <si>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</si>
  <si>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</si>
  <si>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</si>
  <si>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</si>
  <si>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</si>
  <si>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</si>
  <si>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</si>
  <si>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</si>
  <si>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</si>
  <si>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</si>
  <si>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</si>
  <si>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</si>
  <si>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</si>
  <si>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</si>
  <si>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</si>
  <si>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</si>
  <si>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</si>
  <si>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</si>
  <si>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</si>
  <si>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</si>
  <si>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</si>
  <si>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</si>
  <si>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</si>
  <si>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</si>
  <si>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</si>
  <si>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</si>
  <si>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</si>
  <si>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</si>
  <si>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</si>
  <si>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</si>
  <si>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</si>
  <si>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</si>
  <si>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</si>
  <si>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</si>
  <si>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</si>
  <si>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</si>
  <si>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</si>
  <si>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</si>
  <si>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</si>
  <si>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</si>
  <si>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</si>
  <si>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</si>
  <si>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</si>
  <si>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</si>
  <si>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</si>
  <si>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</si>
  <si>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</si>
  <si>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</si>
  <si>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</si>
  <si>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</si>
  <si>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</si>
  <si>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</si>
  <si>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</si>
  <si>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</si>
  <si>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</si>
  <si>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</si>
  <si>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</si>
  <si>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</si>
  <si>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</si>
  <si>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</si>
  <si>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</si>
  <si>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</si>
  <si>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</si>
  <si>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</si>
  <si>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</si>
  <si>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</si>
  <si>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</si>
  <si>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</si>
  <si>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</si>
  <si>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</si>
  <si>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</si>
  <si>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</si>
  <si>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</si>
  <si>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</si>
  <si>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</si>
  <si>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</si>
  <si>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</si>
  <si>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</si>
  <si>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</si>
  <si>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</si>
  <si>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</si>
  <si>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</si>
  <si>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</si>
  <si>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</si>
  <si>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</si>
  <si>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</si>
  <si>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</si>
  <si>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</si>
  <si>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</si>
  <si>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</si>
  <si>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</si>
  <si>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</si>
  <si>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</si>
  <si>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</si>
  <si>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</si>
  <si>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</si>
  <si>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</si>
  <si>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</si>
  <si>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</si>
  <si>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</si>
  <si>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</si>
  <si>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</si>
  <si>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</si>
  <si>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</si>
  <si>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</si>
  <si>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</si>
  <si>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</si>
  <si>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</si>
  <si>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</si>
  <si>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</si>
  <si>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</si>
  <si>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</si>
  <si>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</si>
  <si>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</si>
  <si>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</si>
  <si>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</si>
  <si>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</si>
  <si>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</si>
  <si>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</si>
  <si>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</si>
  <si>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</si>
  <si>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</si>
  <si>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</si>
  <si>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</si>
  <si>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</si>
  <si>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</si>
  <si>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</si>
  <si>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</si>
  <si>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</si>
  <si>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</si>
  <si>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</si>
  <si>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</si>
  <si>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</si>
  <si>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</si>
  <si>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</si>
  <si>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</si>
  <si>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</si>
  <si>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</si>
  <si>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</si>
  <si>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</si>
  <si>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</si>
  <si>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</si>
  <si>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</si>
  <si>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</si>
  <si>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</si>
  <si>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</si>
  <si>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</si>
  <si>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</si>
  <si>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</si>
  <si>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</si>
  <si>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</si>
  <si>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</si>
  <si>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</si>
  <si>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</si>
  <si>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</si>
  <si>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</si>
  <si>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</si>
  <si>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</si>
  <si>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</si>
  <si>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</si>
  <si>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</si>
  <si>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</si>
  <si>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</si>
  <si>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</si>
  <si>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</si>
  <si>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</si>
  <si>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</si>
  <si>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</si>
  <si>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</si>
  <si>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</si>
  <si>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</si>
  <si>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</si>
  <si>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</si>
  <si>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</si>
  <si>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</si>
  <si>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</si>
  <si>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</si>
  <si>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</si>
  <si>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</si>
  <si>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</si>
  <si>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</si>
  <si>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</si>
  <si>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</si>
  <si>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</si>
  <si>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</si>
  <si>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</si>
  <si>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</si>
  <si>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</si>
  <si>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</si>
  <si>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</si>
  <si>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</si>
  <si>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</si>
  <si>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</si>
  <si>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</si>
  <si>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</si>
  <si>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</si>
  <si>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</si>
  <si>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</si>
  <si>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</si>
  <si>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</si>
  <si>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</si>
  <si>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</si>
  <si>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</si>
  <si>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</si>
  <si>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</si>
  <si>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</si>
  <si>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</si>
  <si>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</si>
  <si>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</si>
  <si>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</si>
  <si>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</si>
  <si>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</si>
  <si>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</si>
  <si>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</si>
  <si>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</si>
  <si>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</si>
  <si>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</si>
  <si>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</si>
  <si>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</si>
  <si>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</si>
  <si>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</si>
  <si>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</si>
  <si>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</si>
  <si>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</si>
  <si>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</si>
  <si>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</si>
  <si>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</si>
  <si>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</si>
  <si>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</si>
  <si>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</si>
  <si>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</si>
  <si>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</si>
  <si>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</si>
  <si>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</si>
  <si>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</si>
  <si>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</si>
  <si>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</si>
  <si>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</si>
  <si>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</si>
  <si>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</si>
  <si>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</si>
  <si>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</si>
  <si>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</si>
  <si>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</si>
  <si>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</si>
  <si>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</si>
  <si>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</si>
  <si>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</si>
  <si>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</si>
  <si>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</si>
  <si>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</si>
  <si>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</si>
  <si>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</si>
  <si>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</si>
  <si>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</si>
  <si>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</si>
  <si>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</si>
  <si>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</si>
  <si>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</si>
  <si>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</si>
  <si>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</si>
  <si>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</si>
  <si>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</si>
  <si>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</si>
  <si>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</si>
  <si>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</si>
  <si>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</si>
  <si>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</si>
  <si>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</si>
  <si>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</si>
  <si>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</si>
  <si>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</si>
  <si>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</si>
  <si>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</si>
  <si>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</si>
  <si>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</si>
  <si>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</si>
  <si>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</si>
  <si>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</si>
  <si>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</si>
  <si>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</si>
  <si>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</si>
  <si>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</si>
  <si>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</si>
  <si>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</si>
  <si>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</si>
  <si>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</si>
  <si>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</si>
  <si>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</si>
  <si>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</si>
  <si>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</si>
  <si>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</si>
  <si>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</si>
  <si>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</si>
  <si>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</si>
  <si>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</si>
  <si>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</si>
  <si>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</si>
  <si>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</si>
  <si>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</si>
  <si>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</si>
  <si>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</si>
  <si>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</si>
  <si>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</si>
  <si>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</si>
  <si>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</si>
  <si>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</si>
  <si>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</si>
  <si>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</si>
  <si>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</si>
  <si>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</si>
  <si>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</si>
  <si>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</si>
  <si>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</si>
  <si>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</si>
  <si>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</si>
  <si>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</si>
  <si>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</si>
  <si>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</si>
  <si>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</si>
  <si>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</si>
  <si>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</si>
  <si>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</si>
  <si>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</si>
  <si>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</si>
  <si>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</si>
  <si>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</si>
  <si>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</si>
  <si>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</si>
  <si>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</si>
  <si>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</si>
  <si>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</si>
  <si>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</si>
  <si>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</si>
  <si>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</si>
  <si>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</si>
  <si>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</si>
  <si>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</si>
  <si>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</si>
  <si>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</si>
  <si>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</si>
  <si>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</si>
  <si>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</si>
  <si>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</si>
  <si>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</si>
  <si>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</si>
  <si>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</si>
  <si>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</si>
  <si>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</si>
  <si>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</si>
  <si>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</si>
  <si>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</si>
  <si>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</si>
  <si>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</si>
  <si>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</si>
  <si>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</si>
  <si>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</si>
  <si>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</si>
  <si>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</si>
  <si>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</si>
  <si>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</si>
  <si>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</si>
  <si>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</si>
  <si>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</si>
  <si>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</si>
  <si>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</si>
  <si>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</si>
  <si>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</si>
  <si>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</si>
  <si>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</si>
  <si>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</si>
  <si>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</si>
  <si>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</si>
  <si>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</si>
  <si>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</si>
  <si>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</si>
  <si>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</si>
  <si>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</si>
  <si>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</si>
  <si>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</si>
  <si>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</si>
  <si>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</si>
  <si>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</si>
  <si>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</si>
  <si>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</si>
  <si>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</si>
  <si>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</si>
  <si>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</si>
  <si>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</si>
  <si>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</si>
  <si>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</si>
  <si>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</si>
  <si>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</si>
  <si>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</si>
  <si>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</si>
  <si>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</si>
  <si>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</si>
  <si>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</si>
  <si>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</si>
  <si>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</si>
  <si>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</si>
  <si>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</si>
  <si>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</si>
  <si>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</si>
  <si>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</si>
  <si>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</si>
  <si>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</si>
  <si>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</si>
  <si>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</si>
  <si>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</si>
  <si>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</si>
  <si>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</si>
  <si>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</si>
  <si>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</si>
  <si>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</si>
  <si>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</si>
  <si>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</si>
  <si>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</si>
  <si>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</si>
  <si>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</si>
  <si>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</si>
  <si>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</si>
  <si>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</si>
  <si>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</si>
  <si>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</si>
  <si>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</si>
  <si>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</si>
  <si>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</si>
  <si>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</si>
  <si>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</si>
  <si>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</si>
  <si>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</si>
  <si>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</si>
  <si>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</si>
  <si>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</si>
  <si>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</si>
  <si>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</si>
  <si>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</si>
  <si>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</si>
  <si>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</si>
  <si>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</si>
  <si>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</si>
  <si>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</si>
  <si>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</si>
  <si>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</si>
  <si>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</si>
  <si>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</si>
  <si>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</si>
  <si>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</si>
  <si>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</si>
  <si>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</si>
  <si>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</si>
  <si>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</si>
  <si>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</si>
  <si>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</si>
  <si>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</si>
  <si>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</si>
  <si>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</si>
  <si>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</si>
  <si>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</si>
  <si>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</si>
  <si>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</si>
  <si>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</si>
  <si>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</si>
  <si>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</si>
  <si>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</si>
  <si>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</si>
  <si>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</si>
  <si>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</si>
  <si>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</si>
  <si>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</si>
  <si>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</si>
  <si>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</si>
  <si>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</si>
  <si>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</si>
  <si>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</si>
  <si>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</si>
  <si>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</si>
  <si>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</si>
  <si>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</si>
  <si>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</si>
  <si>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</si>
  <si>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</si>
  <si>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</si>
  <si>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</si>
  <si>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</si>
  <si>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</si>
  <si>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</si>
  <si>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</si>
  <si>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</si>
  <si>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</si>
  <si>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</si>
  <si>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</si>
  <si>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</si>
  <si>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</si>
  <si>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</si>
  <si>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</si>
  <si>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</si>
  <si>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</si>
  <si>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</si>
  <si>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</si>
  <si>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</si>
  <si>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</si>
  <si>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</si>
  <si>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</si>
  <si>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</si>
  <si>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</si>
  <si>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</si>
  <si>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</si>
  <si>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</si>
  <si>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</si>
  <si>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</si>
  <si>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</si>
  <si>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</si>
  <si>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</si>
  <si>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</si>
  <si>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</si>
  <si>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</si>
  <si>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</si>
  <si>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</si>
  <si>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</si>
  <si>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</si>
  <si>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</si>
  <si>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</si>
  <si>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</si>
  <si>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</si>
  <si>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</si>
  <si>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</si>
  <si>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</si>
  <si>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</si>
  <si>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</si>
  <si>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</si>
  <si>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</si>
  <si>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</si>
  <si>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</si>
  <si>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</si>
  <si>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</si>
  <si>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</si>
  <si>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</si>
  <si>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</si>
  <si>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</si>
  <si>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</si>
  <si>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</si>
  <si>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</si>
  <si>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</si>
  <si>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</si>
  <si>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</si>
  <si>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</si>
  <si>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</si>
  <si>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</si>
  <si>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</si>
  <si>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</si>
  <si>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</si>
  <si>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</si>
  <si>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</si>
  <si>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</si>
  <si>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</si>
  <si>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</si>
  <si>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</si>
  <si>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</si>
  <si>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</si>
  <si>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</si>
  <si>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</si>
  <si>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</si>
  <si>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</si>
  <si>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</si>
  <si>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</si>
  <si>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</si>
  <si>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</si>
  <si>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</si>
  <si>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</si>
  <si>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</si>
  <si>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</si>
  <si>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</si>
  <si>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</si>
  <si>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</si>
  <si>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</si>
  <si>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</si>
  <si>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</si>
  <si>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</si>
  <si>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</si>
  <si>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</si>
  <si>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</si>
  <si>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</si>
  <si>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</si>
  <si>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</si>
  <si>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</si>
  <si>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</si>
  <si>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</si>
  <si>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</si>
  <si>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</si>
  <si>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</si>
  <si>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</si>
  <si>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</si>
  <si>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</si>
  <si>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</si>
  <si>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</si>
  <si>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</si>
  <si>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</si>
  <si>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</si>
  <si>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</si>
  <si>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</si>
  <si>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</si>
  <si>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</si>
  <si>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</si>
  <si>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</si>
  <si>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</si>
  <si>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</si>
  <si>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</si>
  <si>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</si>
  <si>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</si>
  <si>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</si>
  <si>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</si>
  <si>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</si>
  <si>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</si>
  <si>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</si>
  <si>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</si>
  <si>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</si>
  <si>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</si>
  <si>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</si>
  <si>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</si>
  <si>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</si>
  <si>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</si>
  <si>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</si>
  <si>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</si>
  <si>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</si>
  <si>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</si>
  <si>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</si>
  <si>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</si>
  <si>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</si>
  <si>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</si>
  <si>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</si>
  <si>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</si>
  <si>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</si>
  <si>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</si>
  <si>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</si>
  <si>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</si>
  <si>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</si>
  <si>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</si>
  <si>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</si>
  <si>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</si>
  <si>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</si>
  <si>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</si>
  <si>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</si>
  <si>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</si>
  <si>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</si>
  <si>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</si>
  <si>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</si>
  <si>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</si>
  <si>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</si>
  <si>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</si>
  <si>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</si>
  <si>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</si>
  <si>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</si>
  <si>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</si>
  <si>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</si>
  <si>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</si>
  <si>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</si>
  <si>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</si>
  <si>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</si>
  <si>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</si>
  <si>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</si>
  <si>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</si>
  <si>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</si>
  <si>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</si>
  <si>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</si>
  <si>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</si>
  <si>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</si>
  <si>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</si>
  <si>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</si>
  <si>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</si>
  <si>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</si>
  <si>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</si>
  <si>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</si>
  <si>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</si>
  <si>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</si>
  <si>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</si>
  <si>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</si>
  <si>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</si>
  <si>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</si>
  <si>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</si>
  <si>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</si>
  <si>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</si>
  <si>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</si>
  <si>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</si>
  <si>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</si>
  <si>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</si>
  <si>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</si>
  <si>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</si>
  <si>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</si>
  <si>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</si>
  <si>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</si>
  <si>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</si>
  <si>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</si>
  <si>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</si>
  <si>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</si>
  <si>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</si>
  <si>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</si>
  <si>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</si>
  <si>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</si>
  <si>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</si>
  <si>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</si>
  <si>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</si>
  <si>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</si>
  <si>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</si>
  <si>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</si>
  <si>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</si>
  <si>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</si>
  <si>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</si>
  <si>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</si>
  <si>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</si>
  <si>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</si>
  <si>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</si>
  <si>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</si>
  <si>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</si>
  <si>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</si>
  <si>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</si>
  <si>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</si>
  <si>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</si>
  <si>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</si>
  <si>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</si>
  <si>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</si>
  <si>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</si>
  <si>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</si>
  <si>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</si>
  <si>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</si>
  <si>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</si>
  <si>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</si>
  <si>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</si>
  <si>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</si>
  <si>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</si>
  <si>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</si>
  <si>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</si>
  <si>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</si>
  <si>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</si>
  <si>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</si>
  <si>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</si>
  <si>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</si>
  <si>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</si>
  <si>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</si>
  <si>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</si>
  <si>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</si>
  <si>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</si>
  <si>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</si>
  <si>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</si>
  <si>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</si>
  <si>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</si>
  <si>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</si>
  <si>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</si>
  <si>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</si>
  <si>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</si>
  <si>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</si>
  <si>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</si>
  <si>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</si>
  <si>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</si>
  <si>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</si>
  <si>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</si>
  <si>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</si>
  <si>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</si>
  <si>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</si>
  <si>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</si>
  <si>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</si>
  <si>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</si>
  <si>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</si>
  <si>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</si>
  <si>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</si>
  <si>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</si>
  <si>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</si>
  <si>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</si>
  <si>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</si>
  <si>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</si>
  <si>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</si>
  <si>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</si>
  <si>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</si>
  <si>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</si>
  <si>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</si>
  <si>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</si>
  <si>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</si>
  <si>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</si>
  <si>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</si>
  <si>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</si>
  <si>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</si>
  <si>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</si>
  <si>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</si>
  <si>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</si>
  <si>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</si>
  <si>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</si>
  <si>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</si>
  <si>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</si>
  <si>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</si>
  <si>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</si>
  <si>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</si>
  <si>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</si>
  <si>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</si>
  <si>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</si>
  <si>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</si>
  <si>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</si>
  <si>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</si>
  <si>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</si>
  <si>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</si>
  <si>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</si>
  <si>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</si>
  <si>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</si>
  <si>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</si>
  <si>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</si>
  <si>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</si>
  <si>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</si>
  <si>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</si>
  <si>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</si>
  <si>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</si>
  <si>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</si>
  <si>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</si>
  <si>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</si>
  <si>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</si>
  <si>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</si>
  <si>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</si>
  <si>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</si>
  <si>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</si>
  <si>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</si>
  <si>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</si>
  <si>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</si>
  <si>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</si>
  <si>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</si>
  <si>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</si>
  <si>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</si>
  <si>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</si>
  <si>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</si>
  <si>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</si>
  <si>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</si>
  <si>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</si>
  <si>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</si>
  <si>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</si>
  <si>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</si>
  <si>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</si>
  <si>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</si>
  <si>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</si>
  <si>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</si>
  <si>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</si>
  <si>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</si>
  <si>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</si>
  <si>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</si>
  <si>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</si>
  <si>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</si>
  <si>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</si>
  <si>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</si>
  <si>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</si>
  <si>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</si>
  <si>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</si>
  <si>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</si>
  <si>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</si>
  <si>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</si>
  <si>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</si>
  <si>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</si>
  <si>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</si>
  <si>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</si>
  <si>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</si>
  <si>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</si>
  <si>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</si>
  <si>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</si>
  <si>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</si>
  <si>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</si>
  <si>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</si>
  <si>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</si>
  <si>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</si>
  <si>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</si>
  <si>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</si>
  <si>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</si>
  <si>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</si>
  <si>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</si>
  <si>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</si>
  <si>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</si>
  <si>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</si>
  <si>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</si>
  <si>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</si>
  <si>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</si>
  <si>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</si>
  <si>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</si>
  <si>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</si>
  <si>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</si>
  <si>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</si>
  <si>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</si>
  <si>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</si>
  <si>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</si>
  <si>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</si>
  <si>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</si>
  <si>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</si>
  <si>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</si>
  <si>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</si>
  <si>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</si>
  <si>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</si>
  <si>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</si>
  <si>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</si>
  <si>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</si>
  <si>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</si>
  <si>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</si>
  <si>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</si>
  <si>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</si>
  <si>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</si>
  <si>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</si>
  <si>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</si>
  <si>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</si>
  <si>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</si>
  <si>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</si>
  <si>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</si>
  <si>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</si>
  <si>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</si>
  <si>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</si>
  <si>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</si>
  <si>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</si>
  <si>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</si>
  <si>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</si>
  <si>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</si>
  <si>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</si>
  <si>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</si>
  <si>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</si>
  <si>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</si>
  <si>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</si>
  <si>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</si>
  <si>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</si>
  <si>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</si>
  <si>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</si>
  <si>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</si>
  <si>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</si>
  <si>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</si>
  <si>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</si>
  <si>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</si>
  <si>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</si>
  <si>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</si>
  <si>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</si>
  <si>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</si>
  <si>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</si>
  <si>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</si>
  <si>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</si>
  <si>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</si>
  <si>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</si>
  <si>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</si>
  <si>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</si>
  <si>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</si>
  <si>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</si>
  <si>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</si>
  <si>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</si>
  <si>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</si>
  <si>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</si>
  <si>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</si>
  <si>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</si>
  <si>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</si>
  <si>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</si>
  <si>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</si>
  <si>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</si>
  <si>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</si>
  <si>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</si>
  <si>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</si>
  <si>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</si>
  <si>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</si>
  <si>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</si>
  <si>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</si>
  <si>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</si>
  <si>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</si>
  <si>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</si>
  <si>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</si>
  <si>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</si>
  <si>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</si>
  <si>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</si>
  <si>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</si>
  <si>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</si>
  <si>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</si>
  <si>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</si>
  <si>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</si>
  <si>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</si>
  <si>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</si>
  <si>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</si>
  <si>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</si>
  <si>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</si>
  <si>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</si>
  <si>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</si>
  <si>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</si>
  <si>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</si>
  <si>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</si>
  <si>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</si>
  <si>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</si>
  <si>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</si>
  <si>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</si>
  <si>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</si>
  <si>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</si>
  <si>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</si>
  <si>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</si>
  <si>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</si>
  <si>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</si>
  <si>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</si>
  <si>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</si>
  <si>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</si>
  <si>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</si>
  <si>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</si>
  <si>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</si>
  <si>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</si>
  <si>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</si>
  <si>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</si>
  <si>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</si>
  <si>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</si>
  <si>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</si>
  <si>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</si>
  <si>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</si>
  <si>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</si>
  <si>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</si>
  <si>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</si>
  <si>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</si>
  <si>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</si>
  <si>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</si>
  <si>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</si>
  <si>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</si>
  <si>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</si>
  <si>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</si>
  <si>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</si>
  <si>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</si>
  <si>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</si>
  <si>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</si>
  <si>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</si>
  <si>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</si>
  <si>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</si>
  <si>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</si>
  <si>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</si>
  <si>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</si>
  <si>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</si>
  <si>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</si>
  <si>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</si>
  <si>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</si>
  <si>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</si>
  <si>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</si>
  <si>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</si>
  <si>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</si>
  <si>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</si>
  <si>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</si>
  <si>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</si>
  <si>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</si>
  <si>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</si>
  <si>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</si>
  <si>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</si>
  <si>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</si>
  <si>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</si>
  <si>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</si>
  <si>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</si>
  <si>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</si>
  <si>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</si>
  <si>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</si>
  <si>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</si>
  <si>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</si>
  <si>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</si>
  <si>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</si>
  <si>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</si>
  <si>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</si>
  <si>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</si>
  <si>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</si>
  <si>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</si>
  <si>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</si>
  <si>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</si>
  <si>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</si>
  <si>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</si>
  <si>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</si>
  <si>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</si>
  <si>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</si>
  <si>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</si>
  <si>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</si>
  <si>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</si>
  <si>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</si>
  <si>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</si>
  <si>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</si>
  <si>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</si>
  <si>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</si>
  <si>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</si>
  <si>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</si>
  <si>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</si>
  <si>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</si>
  <si>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</si>
  <si>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</si>
  <si>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</si>
  <si>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</si>
  <si>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</si>
  <si>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</si>
  <si>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</si>
  <si>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</si>
  <si>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</si>
  <si>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</si>
  <si>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</si>
  <si>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</si>
  <si>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</si>
  <si>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</si>
  <si>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</si>
  <si>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</si>
  <si>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</si>
  <si>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</si>
  <si>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</si>
  <si>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</si>
  <si>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</si>
  <si>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</si>
  <si>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</si>
  <si>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</si>
  <si>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</si>
  <si>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</si>
  <si>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</si>
  <si>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</si>
  <si>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</si>
  <si>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</si>
  <si>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</si>
  <si>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</si>
  <si>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</si>
  <si>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</si>
  <si>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</si>
  <si>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</si>
  <si>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</si>
  <si>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</si>
  <si>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</si>
  <si>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</si>
  <si>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</si>
  <si>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</si>
  <si>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</si>
  <si>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</si>
  <si>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</si>
  <si>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</si>
  <si>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</si>
  <si>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</si>
  <si>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</si>
  <si>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</si>
  <si>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</si>
  <si>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</si>
  <si>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</si>
  <si>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</si>
  <si>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</si>
  <si>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</si>
  <si>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</si>
  <si>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</si>
  <si>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</si>
  <si>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</si>
  <si>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</si>
  <si>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</si>
  <si>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</si>
  <si>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</si>
  <si>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</si>
  <si>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</si>
  <si>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</si>
  <si>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</si>
  <si>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</si>
  <si>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</si>
  <si>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</si>
  <si>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</si>
  <si>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</si>
  <si>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</si>
  <si>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</si>
  <si>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</si>
  <si>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</si>
  <si>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</si>
  <si>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</si>
  <si>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</si>
  <si>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</si>
  <si>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</si>
  <si>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</si>
  <si>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</si>
  <si>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</si>
  <si>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</si>
  <si>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</si>
  <si>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</si>
  <si>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</si>
  <si>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</si>
  <si>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</si>
  <si>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</si>
  <si>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</si>
  <si>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</si>
  <si>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</si>
  <si>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</si>
  <si>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</si>
  <si>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</si>
  <si>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</si>
  <si>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</si>
  <si>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</si>
  <si>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</si>
  <si>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</si>
  <si>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</si>
  <si>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</si>
  <si>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</si>
  <si>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</si>
  <si>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</si>
  <si>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</si>
  <si>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</si>
  <si>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</si>
  <si>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</si>
  <si>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</si>
  <si>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</si>
  <si>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</si>
  <si>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</si>
  <si>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</si>
  <si>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</si>
  <si>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</si>
  <si>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</si>
  <si>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</si>
  <si>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</si>
  <si>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</si>
  <si>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</si>
  <si>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</si>
  <si>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</si>
  <si>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</si>
  <si>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</si>
  <si>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</si>
  <si>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</si>
  <si>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</si>
  <si>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</si>
  <si>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</si>
  <si>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</si>
  <si>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</si>
  <si>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</si>
  <si>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</si>
  <si>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</si>
  <si>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</si>
  <si>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</si>
  <si>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</si>
  <si>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</si>
  <si>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</si>
  <si>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</si>
  <si>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</si>
  <si>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</si>
  <si>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</si>
  <si>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</si>
  <si>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</si>
  <si>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</si>
  <si>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</si>
  <si>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</si>
  <si>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</si>
  <si>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</si>
  <si>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</si>
  <si>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</si>
  <si>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</si>
  <si>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</si>
  <si>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</si>
  <si>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</si>
  <si>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</si>
  <si>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</si>
  <si>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</si>
  <si>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</si>
  <si>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</si>
  <si>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</si>
  <si>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</si>
  <si>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</si>
  <si>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</si>
  <si>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</si>
  <si>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</si>
  <si>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</si>
  <si>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</si>
  <si>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</si>
  <si>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</si>
  <si>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</si>
  <si>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</si>
  <si>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</si>
  <si>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</si>
  <si>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</si>
  <si>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</si>
  <si>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</si>
  <si>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</si>
  <si>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</si>
  <si>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</si>
  <si>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</si>
  <si>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</si>
  <si>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</si>
  <si>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</si>
  <si>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</si>
  <si>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</si>
  <si>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</si>
  <si>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</si>
  <si>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</si>
  <si>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</si>
  <si>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</si>
  <si>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</si>
  <si>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</si>
  <si>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</si>
  <si>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</si>
  <si>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</si>
  <si>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</si>
  <si>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</si>
  <si>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</si>
  <si>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</si>
  <si>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</si>
  <si>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</si>
  <si>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</si>
  <si>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</si>
  <si>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</si>
  <si>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</si>
  <si>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</si>
  <si>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</si>
  <si>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</si>
  <si>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</si>
  <si>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</si>
  <si>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</si>
  <si>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</si>
  <si>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</si>
  <si>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</si>
  <si>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</si>
  <si>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</si>
  <si>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</si>
  <si>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</si>
  <si>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</si>
  <si>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</si>
  <si>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</si>
  <si>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</si>
  <si>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</si>
  <si>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</si>
  <si>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</si>
  <si>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</si>
  <si>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</si>
  <si>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</si>
  <si>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</si>
  <si>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</si>
  <si>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</si>
  <si>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</si>
  <si>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</si>
  <si>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</si>
  <si>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</si>
  <si>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</si>
  <si>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</si>
  <si>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</si>
  <si>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</si>
  <si>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</si>
  <si>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</si>
  <si>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</si>
  <si>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</si>
  <si>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</si>
  <si>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</si>
  <si>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</si>
  <si>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</si>
  <si>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</si>
  <si>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</si>
  <si>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</si>
  <si>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</si>
  <si>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</si>
  <si>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</si>
  <si>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</si>
  <si>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</si>
  <si>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</si>
  <si>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</si>
  <si>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</si>
  <si>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</si>
  <si>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</si>
  <si>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</si>
  <si>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</si>
  <si>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</si>
  <si>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</si>
  <si>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</si>
  <si>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</si>
  <si>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</si>
  <si>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</si>
  <si>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</si>
  <si>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</si>
  <si>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</si>
  <si>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</si>
  <si>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</si>
  <si>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</si>
  <si>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</si>
  <si>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</si>
  <si>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</si>
  <si>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</si>
  <si>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</si>
  <si>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</si>
  <si>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</si>
  <si>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</si>
  <si>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</si>
  <si>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</si>
  <si>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</si>
  <si>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</si>
  <si>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</si>
  <si>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</si>
  <si>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</si>
  <si>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</si>
  <si>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</si>
  <si>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</si>
  <si>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</si>
  <si>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</si>
  <si>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</si>
  <si>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</si>
  <si>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</si>
  <si>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</si>
  <si>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</si>
  <si>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</si>
  <si>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</si>
  <si>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</si>
  <si>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</si>
  <si>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</si>
  <si>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</si>
  <si>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</si>
  <si>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</si>
  <si>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</si>
  <si>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</si>
  <si>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</si>
  <si>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</si>
  <si>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</si>
  <si>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</si>
  <si>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</si>
  <si>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</si>
  <si>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</si>
  <si>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</si>
  <si>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</si>
  <si>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</si>
  <si>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</si>
  <si>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</si>
  <si>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</si>
  <si>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</si>
  <si>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</si>
  <si>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</si>
  <si>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</si>
  <si>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</si>
  <si>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</si>
  <si>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</si>
  <si>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</si>
  <si>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</si>
  <si>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</si>
  <si>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</si>
  <si>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</si>
  <si>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</si>
  <si>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</si>
  <si>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</si>
  <si>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</si>
  <si>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</si>
  <si>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</si>
  <si>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</si>
  <si>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</si>
  <si>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</si>
  <si>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</si>
  <si>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</si>
  <si>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</si>
  <si>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</si>
  <si>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</si>
  <si>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</si>
  <si>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</si>
  <si>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</si>
  <si>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</si>
  <si>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</si>
  <si>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</si>
  <si>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</si>
  <si>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</si>
  <si>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</si>
  <si>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</si>
  <si>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</si>
  <si>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</si>
  <si>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</si>
  <si>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</si>
  <si>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</si>
  <si>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</si>
  <si>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</si>
  <si>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</si>
  <si>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</si>
  <si>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</si>
  <si>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</si>
  <si>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</si>
  <si>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</si>
  <si>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</si>
  <si>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</si>
  <si>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</si>
  <si>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</si>
  <si>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</si>
  <si>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</si>
  <si>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</si>
  <si>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</si>
  <si>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</si>
  <si>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</si>
  <si>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</si>
  <si>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</si>
  <si>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</si>
  <si>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</si>
  <si>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</si>
  <si>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</si>
  <si>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</si>
  <si>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</si>
  <si>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</si>
  <si>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</si>
  <si>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</si>
  <si>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</si>
  <si>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</si>
  <si>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</si>
  <si>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</si>
  <si>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</si>
  <si>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</si>
  <si>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</si>
  <si>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</si>
  <si>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</si>
  <si>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</si>
  <si>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</si>
  <si>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</si>
  <si>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</si>
  <si>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</si>
  <si>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</si>
  <si>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</si>
  <si>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</si>
  <si>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</si>
  <si>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</si>
  <si>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</si>
  <si>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</si>
  <si>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</si>
  <si>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</si>
  <si>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</si>
  <si>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</si>
  <si>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</si>
  <si>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</si>
  <si>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</si>
  <si>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</si>
  <si>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</si>
  <si>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</si>
  <si>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</si>
  <si>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</si>
  <si>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</si>
  <si>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</si>
  <si>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</si>
  <si>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</si>
  <si>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</si>
  <si>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</si>
  <si>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</si>
  <si>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</si>
  <si>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</si>
  <si>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</si>
  <si>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</si>
  <si>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</si>
  <si>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</si>
  <si>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</si>
  <si>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</si>
  <si>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</si>
  <si>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</si>
  <si>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</si>
  <si>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</si>
  <si>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</si>
  <si>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</si>
  <si>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</si>
  <si>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</si>
  <si>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</si>
  <si>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</si>
  <si>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</si>
  <si>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</si>
  <si>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</si>
  <si>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</si>
  <si>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</si>
  <si>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</si>
  <si>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</si>
  <si>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</si>
  <si>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</si>
  <si>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</si>
  <si>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</si>
  <si>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</si>
  <si>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</si>
  <si>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</si>
  <si>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</si>
  <si>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</si>
  <si>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</si>
  <si>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</si>
  <si>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</si>
  <si>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</si>
  <si>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</si>
  <si>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</si>
  <si>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</si>
  <si>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</si>
  <si>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</si>
  <si>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</si>
  <si>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</si>
  <si>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</si>
  <si>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</si>
  <si>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</si>
  <si>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</si>
  <si>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</si>
  <si>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</si>
  <si>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</si>
  <si>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</si>
  <si>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</si>
  <si>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</si>
  <si>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</si>
  <si>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</si>
  <si>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</si>
  <si>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</si>
  <si>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</si>
  <si>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</si>
  <si>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</si>
  <si>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</si>
  <si>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</si>
  <si>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</si>
  <si>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</si>
  <si>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</si>
  <si>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</si>
  <si>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</si>
  <si>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</si>
  <si>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</si>
  <si>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</si>
  <si>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</si>
  <si>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</si>
  <si>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</si>
  <si>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</si>
  <si>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</si>
  <si>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</si>
  <si>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</si>
  <si>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</si>
  <si>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</si>
  <si>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</si>
  <si>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</si>
  <si>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</si>
  <si>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</si>
  <si>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</si>
  <si>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</si>
  <si>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</si>
  <si>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</si>
  <si>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</si>
  <si>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</si>
  <si>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</si>
  <si>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</si>
  <si>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</si>
  <si>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</si>
  <si>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</si>
  <si>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</si>
  <si>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</si>
  <si>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</si>
  <si>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</si>
  <si>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</si>
  <si>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</si>
  <si>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</si>
  <si>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</si>
  <si>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</si>
  <si>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</si>
  <si>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</si>
  <si>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</si>
  <si>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</si>
  <si>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</si>
  <si>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</si>
  <si>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</si>
  <si>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</si>
  <si>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</si>
  <si>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</si>
  <si>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</si>
  <si>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</si>
  <si>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</si>
  <si>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</si>
  <si>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</si>
  <si>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</si>
  <si>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</si>
  <si>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</si>
  <si>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</si>
  <si>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</si>
  <si>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</si>
  <si>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</si>
  <si>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</si>
  <si>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</si>
  <si>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</si>
  <si>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</si>
  <si>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</si>
  <si>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</si>
  <si>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</si>
  <si>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</si>
  <si>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</si>
  <si>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</si>
  <si>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</si>
  <si>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</si>
  <si>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</si>
  <si>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</si>
  <si>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</si>
  <si>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</si>
  <si>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</si>
  <si>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</si>
  <si>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</si>
  <si>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</si>
  <si>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</si>
  <si>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</si>
  <si>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</si>
  <si>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</si>
  <si>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</si>
  <si>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</si>
  <si>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</si>
  <si>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</si>
  <si>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</si>
  <si>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</si>
  <si>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</si>
  <si>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</si>
  <si>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</si>
  <si>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</si>
  <si>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</si>
  <si>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</si>
  <si>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</si>
  <si>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</si>
  <si>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</si>
  <si>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</si>
  <si>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</si>
  <si>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</si>
  <si>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</si>
  <si>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</si>
  <si>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</si>
  <si>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</si>
  <si>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</si>
  <si>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</si>
  <si>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</si>
  <si>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</si>
  <si>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</si>
  <si>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</si>
  <si>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</si>
  <si>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</si>
  <si>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</si>
  <si>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</si>
  <si>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</si>
  <si>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</si>
  <si>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</si>
  <si>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</si>
  <si>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</si>
  <si>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</si>
  <si>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</si>
  <si>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</si>
  <si>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</si>
  <si>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</si>
  <si>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</si>
  <si>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</si>
  <si>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</si>
  <si>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</si>
  <si>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</si>
  <si>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</si>
  <si>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</si>
  <si>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</si>
  <si>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</si>
  <si>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</si>
  <si>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</si>
  <si>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</si>
  <si>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</si>
  <si>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</si>
  <si>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</si>
  <si>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</si>
  <si>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</si>
  <si>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</si>
  <si>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</si>
  <si>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</si>
  <si>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</si>
  <si>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</si>
  <si>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</si>
  <si>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</si>
  <si>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</si>
  <si>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</si>
  <si>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</si>
  <si>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</si>
  <si>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</si>
  <si>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</si>
  <si>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</si>
  <si>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</si>
  <si>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</si>
  <si>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</si>
  <si>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</si>
  <si>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</si>
  <si>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</si>
  <si>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</si>
  <si>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</si>
  <si>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</si>
  <si>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</si>
  <si>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</si>
  <si>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</si>
  <si>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</si>
  <si>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</si>
  <si>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</si>
  <si>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</si>
  <si>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</si>
  <si>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</si>
  <si>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</si>
  <si>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</si>
  <si>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</si>
  <si>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</si>
  <si>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</si>
  <si>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</si>
  <si>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</si>
  <si>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</si>
  <si>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</si>
  <si>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</si>
  <si>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</si>
  <si>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</si>
  <si>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</si>
  <si>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</si>
  <si>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</si>
  <si>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</si>
  <si>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</si>
  <si>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</si>
  <si>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</si>
  <si>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</si>
  <si>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</si>
  <si>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</si>
  <si>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</si>
  <si>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</si>
  <si>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</si>
  <si>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</si>
  <si>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</si>
  <si>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</si>
  <si>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</si>
  <si>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</si>
  <si>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</si>
  <si>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</si>
  <si>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</si>
  <si>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</si>
  <si>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</si>
  <si>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</si>
  <si>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</si>
  <si>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</si>
  <si>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</si>
  <si>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</si>
  <si>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</si>
  <si>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</si>
  <si>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</si>
  <si>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</si>
  <si>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</si>
  <si>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</si>
  <si>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</si>
  <si>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</si>
  <si>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</si>
  <si>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</si>
  <si>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</si>
  <si>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</si>
  <si>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</si>
  <si>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</si>
  <si>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</si>
  <si>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</si>
  <si>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</si>
  <si>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</si>
  <si>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</si>
  <si>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</si>
  <si>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</si>
  <si>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</si>
  <si>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</si>
  <si>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</si>
  <si>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</si>
  <si>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</si>
  <si>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</si>
  <si>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</si>
  <si>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</si>
  <si>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</si>
  <si>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</si>
  <si>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</si>
  <si>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</si>
  <si>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</si>
  <si>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</si>
  <si>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</si>
  <si>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</si>
  <si>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</si>
  <si>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</si>
  <si>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</si>
  <si>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</si>
  <si>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</si>
  <si>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</si>
  <si>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</si>
  <si>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</si>
  <si>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</si>
  <si>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</si>
  <si>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</si>
  <si>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</si>
  <si>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</si>
  <si>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</si>
  <si>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</si>
  <si>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</si>
  <si>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</si>
  <si>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</si>
  <si>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</si>
  <si>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</si>
  <si>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</si>
  <si>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</si>
  <si>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</si>
  <si>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</si>
  <si>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</si>
  <si>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</si>
  <si>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</si>
  <si>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</si>
  <si>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</si>
  <si>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</si>
  <si>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</si>
  <si>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</si>
  <si>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</si>
  <si>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</si>
  <si>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</si>
  <si>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</si>
  <si>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</si>
  <si>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</si>
  <si>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</si>
  <si>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</si>
  <si>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</si>
  <si>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</si>
  <si>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</si>
  <si>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</si>
  <si>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</si>
  <si>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</si>
  <si>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</si>
  <si>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</si>
  <si>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</si>
  <si>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</si>
  <si>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</si>
  <si>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</si>
  <si>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</si>
  <si>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</si>
  <si>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</si>
  <si>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</si>
  <si>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</si>
  <si>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</si>
  <si>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</si>
  <si>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</si>
  <si>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</si>
  <si>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</si>
  <si>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</si>
  <si>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</si>
  <si>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</si>
  <si>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</si>
  <si>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</si>
  <si>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</si>
  <si>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</si>
  <si>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</si>
  <si>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</si>
  <si>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</si>
  <si>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</si>
  <si>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</si>
  <si>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</si>
  <si>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</si>
  <si>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</si>
  <si>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</si>
  <si>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</si>
  <si>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</si>
  <si>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</si>
  <si>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</si>
  <si>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</si>
  <si>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</si>
  <si>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</si>
  <si>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</si>
  <si>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</si>
  <si>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</si>
  <si>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</si>
  <si>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</si>
  <si>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</si>
  <si>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</si>
  <si>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</si>
  <si>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</si>
  <si>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</si>
  <si>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</si>
  <si>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</si>
  <si>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</si>
  <si>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</si>
  <si>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</si>
  <si>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</si>
  <si>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</si>
  <si>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</si>
  <si>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</si>
  <si>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</si>
  <si>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</si>
  <si>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</si>
  <si>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</si>
  <si>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</si>
  <si>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</si>
  <si>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</si>
  <si>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</si>
  <si>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</si>
  <si>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</si>
  <si>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</si>
  <si>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</si>
  <si>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</si>
  <si>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</si>
  <si>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</si>
  <si>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</si>
  <si>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</si>
  <si>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</si>
  <si>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</si>
  <si>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</si>
  <si>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</si>
  <si>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</si>
  <si>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</si>
  <si>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</si>
  <si>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</si>
  <si>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</si>
  <si>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</si>
  <si>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</si>
  <si>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</si>
  <si>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</si>
  <si>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</si>
  <si>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</si>
  <si>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</si>
  <si>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</si>
  <si>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</si>
  <si>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</si>
  <si>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</si>
  <si>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</si>
  <si>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</si>
  <si>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</si>
  <si>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</si>
  <si>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</si>
  <si>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</si>
  <si>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</si>
  <si>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</si>
  <si>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</si>
  <si>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</si>
  <si>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</si>
  <si>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</si>
  <si>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</si>
  <si>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</si>
  <si>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</si>
  <si>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</si>
  <si>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</si>
  <si>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</si>
  <si>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</si>
  <si>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</si>
  <si>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</si>
  <si>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</si>
  <si>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</si>
  <si>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</si>
  <si>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</si>
  <si>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</si>
  <si>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</si>
  <si>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</si>
  <si>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</si>
  <si>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</si>
  <si>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</si>
  <si>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</si>
  <si>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</si>
  <si>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</si>
  <si>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</si>
  <si>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</si>
  <si>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</si>
  <si>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</si>
  <si>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</si>
  <si>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</si>
  <si>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</si>
  <si>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</si>
  <si>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</si>
  <si>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</si>
  <si>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</si>
  <si>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</si>
  <si>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</si>
  <si>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</si>
  <si>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</si>
  <si>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</si>
  <si>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</si>
  <si>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</si>
  <si>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</si>
  <si>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</si>
  <si>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</si>
  <si>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</si>
  <si>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</si>
  <si>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</si>
  <si>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</si>
  <si>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</si>
  <si>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</si>
  <si>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</si>
  <si>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</si>
  <si>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</si>
  <si>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</si>
  <si>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</si>
  <si>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</si>
  <si>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</si>
  <si>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</si>
  <si>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</si>
  <si>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</si>
  <si>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</si>
  <si>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</si>
  <si>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</si>
  <si>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</si>
  <si>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</si>
  <si>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</si>
  <si>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</si>
  <si>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</si>
  <si>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</si>
  <si>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</si>
  <si>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</si>
  <si>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</si>
  <si>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</si>
  <si>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</si>
  <si>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</si>
  <si>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</si>
  <si>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</si>
  <si>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</si>
  <si>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</si>
  <si>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</si>
  <si>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</si>
  <si>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</si>
  <si>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</si>
  <si>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</si>
  <si>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</si>
  <si>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</si>
  <si>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</si>
  <si>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</si>
  <si>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</si>
  <si>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</si>
  <si>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</si>
  <si>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</si>
  <si>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</si>
  <si>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</si>
  <si>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</si>
  <si>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</si>
  <si>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</si>
  <si>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</si>
  <si>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</si>
  <si>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</si>
  <si>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</si>
  <si>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</si>
  <si>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</si>
  <si>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</si>
  <si>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</si>
  <si>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</si>
  <si>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</si>
  <si>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</si>
  <si>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</si>
  <si>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</si>
  <si>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</si>
  <si>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</si>
  <si>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</si>
  <si>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</si>
  <si>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</si>
  <si>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</si>
  <si>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</si>
  <si>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</si>
  <si>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</si>
  <si>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</si>
  <si>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</si>
  <si>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</si>
  <si>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</si>
  <si>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</si>
  <si>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</si>
  <si>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</si>
  <si>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</si>
  <si>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</si>
  <si>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</si>
  <si>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</si>
  <si>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</si>
  <si>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</si>
  <si>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</si>
  <si>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</si>
  <si>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</si>
  <si>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</si>
  <si>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</si>
  <si>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</si>
  <si>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</si>
  <si>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</si>
  <si>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</si>
  <si>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</si>
  <si>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</si>
  <si>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</si>
  <si>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</si>
  <si>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</si>
  <si>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</si>
  <si>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</si>
  <si>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</si>
  <si>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</si>
  <si>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</si>
  <si>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</si>
  <si>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</si>
  <si>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</si>
  <si>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</si>
  <si>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</si>
  <si>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</si>
  <si>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</si>
  <si>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</si>
  <si>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</si>
  <si>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</si>
  <si>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</si>
  <si>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</si>
  <si>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</si>
  <si>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</si>
  <si>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</si>
  <si>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</si>
  <si>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</si>
  <si>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</si>
  <si>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</si>
  <si>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</si>
  <si>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</si>
  <si>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</si>
  <si>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</si>
  <si>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</si>
  <si>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</si>
  <si>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</si>
  <si>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</si>
  <si>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</si>
  <si>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</si>
  <si>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</si>
  <si>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</si>
  <si>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</si>
  <si>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</si>
  <si>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</si>
  <si>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</si>
  <si>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</si>
  <si>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</si>
  <si>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</si>
  <si>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</si>
  <si>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</si>
  <si>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</si>
  <si>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</si>
  <si>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</si>
  <si>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</si>
  <si>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</si>
  <si>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</si>
  <si>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</si>
  <si>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</si>
  <si>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</si>
  <si>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</si>
  <si>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</si>
  <si>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</si>
  <si>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</si>
  <si>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</si>
  <si>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</si>
  <si>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</si>
  <si>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</si>
  <si>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</si>
  <si>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</si>
  <si>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</si>
  <si>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</si>
  <si>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</si>
  <si>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</si>
  <si>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</si>
  <si>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</si>
  <si>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</si>
  <si>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</si>
  <si>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</si>
  <si>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</si>
  <si>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</si>
  <si>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</si>
  <si>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</si>
  <si>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</si>
  <si>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</si>
  <si>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</si>
  <si>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</si>
  <si>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</si>
  <si>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</si>
  <si>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</si>
  <si>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</si>
  <si>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</si>
  <si>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</si>
  <si>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</si>
  <si>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</si>
  <si>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</si>
  <si>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</si>
  <si>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</si>
  <si>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</si>
  <si>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</si>
  <si>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</si>
  <si>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</si>
  <si>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</si>
  <si>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</si>
  <si>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</si>
  <si>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</si>
  <si>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</si>
  <si>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</si>
  <si>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</si>
  <si>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</si>
  <si>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</si>
  <si>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</si>
  <si>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</si>
  <si>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</si>
  <si>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</si>
  <si>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</si>
  <si>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</si>
  <si>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</si>
  <si>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</si>
  <si>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</si>
  <si>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</si>
  <si>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</si>
  <si>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</si>
  <si>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</si>
  <si>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</si>
  <si>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</si>
  <si>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</si>
  <si>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</si>
  <si>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</si>
  <si>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</si>
  <si>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</si>
  <si>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</si>
  <si>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</si>
  <si>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</si>
  <si>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</si>
  <si>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</si>
  <si>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</si>
  <si>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</si>
  <si>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</si>
  <si>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</si>
  <si>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</si>
  <si>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</si>
  <si>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</si>
  <si>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</si>
  <si>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</si>
  <si>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</si>
  <si>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</si>
  <si>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</si>
  <si>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</si>
  <si>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</si>
  <si>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</si>
  <si>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</si>
  <si>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</si>
  <si>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</si>
  <si>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</si>
  <si>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</si>
  <si>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</si>
  <si>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</si>
  <si>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</si>
  <si>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</si>
  <si>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</si>
  <si>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</si>
  <si>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</si>
  <si>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</si>
  <si>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</si>
  <si>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</si>
  <si>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</si>
  <si>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</si>
  <si>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</si>
  <si>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</si>
  <si>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</si>
  <si>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</si>
  <si>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</si>
  <si>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</si>
  <si>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</si>
  <si>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</si>
  <si>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</si>
  <si>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</si>
  <si>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</si>
  <si>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</si>
  <si>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</si>
  <si>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</si>
  <si>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</si>
  <si>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</si>
  <si>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</si>
  <si>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</si>
  <si>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</si>
  <si>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</si>
  <si>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</si>
  <si>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</si>
  <si>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</si>
  <si>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</si>
  <si>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</si>
  <si>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</si>
  <si>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</si>
  <si>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</si>
  <si>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</si>
  <si>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</si>
  <si>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</si>
  <si>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</si>
  <si>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</si>
  <si>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</si>
  <si>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</si>
  <si>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</si>
  <si>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</si>
  <si>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</si>
  <si>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</si>
  <si>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</si>
  <si>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</si>
  <si>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</si>
  <si>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</si>
  <si>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</si>
  <si>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</si>
  <si>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</si>
  <si>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</si>
  <si>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</si>
  <si>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</si>
  <si>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</si>
  <si>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</si>
  <si>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</si>
  <si>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</si>
  <si>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</si>
  <si>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</si>
  <si>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</si>
  <si>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</si>
  <si>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</si>
  <si>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</si>
  <si>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</si>
  <si>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</si>
  <si>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</si>
  <si>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</si>
  <si>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</si>
  <si>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</si>
  <si>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</si>
  <si>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</si>
  <si>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</si>
  <si>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</si>
  <si>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</si>
  <si>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</si>
  <si>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</si>
  <si>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</si>
  <si>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</si>
  <si>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</si>
  <si>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</si>
  <si>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</si>
  <si>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</si>
  <si>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</si>
  <si>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</si>
  <si>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</si>
  <si>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</si>
  <si>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</si>
  <si>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</si>
  <si>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</si>
  <si>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</si>
  <si>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</si>
  <si>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</si>
  <si>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</si>
  <si>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</si>
  <si>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</si>
  <si>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</si>
  <si>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</si>
  <si>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</si>
  <si>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</si>
  <si>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</si>
  <si>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</si>
  <si>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</si>
  <si>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</si>
  <si>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</si>
  <si>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</si>
  <si>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</si>
  <si>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</si>
  <si>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</si>
  <si>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</si>
  <si>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</si>
  <si>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</si>
  <si>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</si>
  <si>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</si>
  <si>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</si>
  <si>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</si>
  <si>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</si>
  <si>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</si>
  <si>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</si>
  <si>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</si>
  <si>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</si>
  <si>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</si>
  <si>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</si>
  <si>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</si>
  <si>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</si>
  <si>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</si>
  <si>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</si>
  <si>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</si>
  <si>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</si>
  <si>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</si>
  <si>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</si>
  <si>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</si>
  <si>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</si>
  <si>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</si>
  <si>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</si>
  <si>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</si>
  <si>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</si>
  <si>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</si>
  <si>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</si>
  <si>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</si>
  <si>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</si>
  <si>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</si>
  <si>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</si>
  <si>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</si>
  <si>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</si>
  <si>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</si>
  <si>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</si>
  <si>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</si>
  <si>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</si>
  <si>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</si>
  <si>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</si>
  <si>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</si>
  <si>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</si>
  <si>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</si>
  <si>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</si>
  <si>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</si>
  <si>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</si>
  <si>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</si>
  <si>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</si>
  <si>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</si>
  <si>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</si>
  <si>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</si>
  <si>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</si>
  <si>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</si>
  <si>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</si>
  <si>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</si>
  <si>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</si>
  <si>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</si>
  <si>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</si>
  <si>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</si>
  <si>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</si>
  <si>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</si>
  <si>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</si>
  <si>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</si>
  <si>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</si>
  <si>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</si>
  <si>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</si>
  <si>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</si>
  <si>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</si>
  <si>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</si>
  <si>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</si>
  <si>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</si>
  <si>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</si>
  <si>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</si>
  <si>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</si>
  <si>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</si>
  <si>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</si>
  <si>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</si>
  <si>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</si>
  <si>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</si>
  <si>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</si>
  <si>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</si>
  <si>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</si>
  <si>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</si>
  <si>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</si>
  <si>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</si>
  <si>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</si>
  <si>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</si>
  <si>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</si>
  <si>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</si>
  <si>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</si>
  <si>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</si>
  <si>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</si>
  <si>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</si>
  <si>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</si>
  <si>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</si>
  <si>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</si>
  <si>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</si>
  <si>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</si>
  <si>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</si>
  <si>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</si>
  <si>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</si>
  <si>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</si>
  <si>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</si>
  <si>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</si>
  <si>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</si>
  <si>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</si>
  <si>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</si>
  <si>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</si>
  <si>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</si>
  <si>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</si>
  <si>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</si>
  <si>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</si>
  <si>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</si>
  <si>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</si>
  <si>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</si>
  <si>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</si>
  <si>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</si>
  <si>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</si>
  <si>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</si>
  <si>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</si>
  <si>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</si>
  <si>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</si>
  <si>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</si>
  <si>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</si>
  <si>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</si>
  <si>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</si>
  <si>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</si>
  <si>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</si>
  <si>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</si>
  <si>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</si>
  <si>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</si>
  <si>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</si>
  <si>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</si>
  <si>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</si>
  <si>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</si>
  <si>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</si>
  <si>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</si>
  <si>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</si>
  <si>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</si>
  <si>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</si>
  <si>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</si>
  <si>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</si>
  <si>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</si>
  <si>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</si>
  <si>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</si>
  <si>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</si>
  <si>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</si>
  <si>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</si>
  <si>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</si>
  <si>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</si>
  <si>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</si>
  <si>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</si>
  <si>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</si>
  <si>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</si>
  <si>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</si>
  <si>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</si>
  <si>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</si>
  <si>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</si>
  <si>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</si>
  <si>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</si>
  <si>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</si>
  <si>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</si>
  <si>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</si>
  <si>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</si>
  <si>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</si>
  <si>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</si>
  <si>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</si>
  <si>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</si>
  <si>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</si>
  <si>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</si>
  <si>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</si>
  <si>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</si>
  <si>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</si>
  <si>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</si>
  <si>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</si>
  <si>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</si>
  <si>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</si>
  <si>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</si>
  <si>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</si>
  <si>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</si>
  <si>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</si>
  <si>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</si>
  <si>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</si>
  <si>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</si>
  <si>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</si>
  <si>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</si>
  <si>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</si>
  <si>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</si>
  <si>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</si>
  <si>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</si>
  <si>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</si>
  <si>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</si>
  <si>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</si>
  <si>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</si>
  <si>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</si>
  <si>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</si>
  <si>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</si>
  <si>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</si>
  <si>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</si>
  <si>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</si>
  <si>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</si>
  <si>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</si>
  <si>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</si>
  <si>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</si>
  <si>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</si>
  <si>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</si>
  <si>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</si>
  <si>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</si>
  <si>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</si>
  <si>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</si>
  <si>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</si>
  <si>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</si>
  <si>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</si>
  <si>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</si>
  <si>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</si>
  <si>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</si>
  <si>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</si>
  <si>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</si>
  <si>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</si>
  <si>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</si>
  <si>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</si>
  <si>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</si>
  <si>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</si>
  <si>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</si>
  <si>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</si>
  <si>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</si>
  <si>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</si>
  <si>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</si>
  <si>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</si>
  <si>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</si>
  <si>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</si>
  <si>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</si>
  <si>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</si>
  <si>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</si>
  <si>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</si>
  <si>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</si>
  <si>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</si>
  <si>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</si>
  <si>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</si>
  <si>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</si>
  <si>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</si>
  <si>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</si>
  <si>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</si>
  <si>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</si>
  <si>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</si>
  <si>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</si>
  <si>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</si>
  <si>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</si>
  <si>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</si>
  <si>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</si>
  <si>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</si>
  <si>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</si>
  <si>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</si>
  <si>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</si>
  <si>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</si>
  <si>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</si>
  <si>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</si>
  <si>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</si>
  <si>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</si>
  <si>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</si>
  <si>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</si>
  <si>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</si>
  <si>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</si>
  <si>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</si>
  <si>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</si>
  <si>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</si>
  <si>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</si>
  <si>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</si>
  <si>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</si>
  <si>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</si>
  <si>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</si>
  <si>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</si>
  <si>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</si>
  <si>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</si>
  <si>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</si>
  <si>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</si>
  <si>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</si>
  <si>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</si>
  <si>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</si>
  <si>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</si>
  <si>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</si>
  <si>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</si>
  <si>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</si>
  <si>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</si>
  <si>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</si>
  <si>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</si>
  <si>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</si>
  <si>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</si>
  <si>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</si>
  <si>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</si>
  <si>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</si>
  <si>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</si>
  <si>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</si>
  <si>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</si>
  <si>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</si>
  <si>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</si>
  <si>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</si>
  <si>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</si>
  <si>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</si>
  <si>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</si>
  <si>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</si>
  <si>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</si>
  <si>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</si>
  <si>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</si>
  <si>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</si>
  <si>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</si>
  <si>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</si>
  <si>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</si>
  <si>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</si>
  <si>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</si>
  <si>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</si>
  <si>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</si>
  <si>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</si>
  <si>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</si>
  <si>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</si>
  <si>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</si>
  <si>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</si>
  <si>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</si>
  <si>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</si>
  <si>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</si>
  <si>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</si>
  <si>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</si>
  <si>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</si>
  <si>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</si>
  <si>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</si>
  <si>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</si>
  <si>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</si>
  <si>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</si>
  <si>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</si>
  <si>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</si>
  <si>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</si>
  <si>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</si>
  <si>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</si>
  <si>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</si>
  <si>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</si>
  <si>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</si>
  <si>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</si>
  <si>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</si>
  <si>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</si>
  <si>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</si>
  <si>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</si>
  <si>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</si>
  <si>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</si>
  <si>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</si>
  <si>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</si>
  <si>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</si>
  <si>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</si>
  <si>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</si>
  <si>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</si>
  <si>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</si>
  <si>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</si>
  <si>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</si>
  <si>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</si>
  <si>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</si>
  <si>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</si>
  <si>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</si>
  <si>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</si>
  <si>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</si>
  <si>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</si>
  <si>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</si>
  <si>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</si>
  <si>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</si>
  <si>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</si>
  <si>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</si>
  <si>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</si>
  <si>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</si>
  <si>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</si>
  <si>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</si>
  <si>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</si>
  <si>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</si>
  <si>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</si>
  <si>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</si>
  <si>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</si>
  <si>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</si>
  <si>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</si>
  <si>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</si>
  <si>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</si>
  <si>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</si>
  <si>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</si>
  <si>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</si>
  <si>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</si>
  <si>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</si>
  <si>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</si>
  <si>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</si>
  <si>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</si>
  <si>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</si>
  <si>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</si>
  <si>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</si>
  <si>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</si>
  <si>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</si>
  <si>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</si>
  <si>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</si>
  <si>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</si>
  <si>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</si>
  <si>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</si>
  <si>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</si>
  <si>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</si>
  <si>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</si>
  <si>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</si>
  <si>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</si>
  <si>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</si>
  <si>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</si>
  <si>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</si>
  <si>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</si>
  <si>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</si>
  <si>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</si>
  <si>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</si>
  <si>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</si>
  <si>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</si>
  <si>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</si>
  <si>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</si>
  <si>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</si>
  <si>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</si>
  <si>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</si>
  <si>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</si>
  <si>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</si>
  <si>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</si>
  <si>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</si>
  <si>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</si>
  <si>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</si>
  <si>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</si>
  <si>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</si>
  <si>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</si>
  <si>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</si>
  <si>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</si>
  <si>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</si>
  <si>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</si>
  <si>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</si>
  <si>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</si>
  <si>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</si>
  <si>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</si>
  <si>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</si>
  <si>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</si>
  <si>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</si>
  <si>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</si>
  <si>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</si>
  <si>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</si>
  <si>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</si>
  <si>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</si>
  <si>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</si>
  <si>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</si>
  <si>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</si>
  <si>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</si>
  <si>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</si>
  <si>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</si>
  <si>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</si>
  <si>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</si>
  <si>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</si>
  <si>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</si>
  <si>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</si>
  <si>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</si>
  <si>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</si>
  <si>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</si>
  <si>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</si>
  <si>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</si>
  <si>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</si>
  <si>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</si>
  <si>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</si>
  <si>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</si>
  <si>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</si>
  <si>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</si>
  <si>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</si>
  <si>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</si>
  <si>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</si>
  <si>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</si>
  <si>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</si>
  <si>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</si>
  <si>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</si>
  <si>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</si>
  <si>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</si>
  <si>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</si>
  <si>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</si>
  <si>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</si>
  <si>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</si>
  <si>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</si>
  <si>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</si>
  <si>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</si>
  <si>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</si>
  <si>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</si>
  <si>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</si>
  <si>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</si>
  <si>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</si>
  <si>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</si>
  <si>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</si>
  <si>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</si>
  <si>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</si>
  <si>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</si>
  <si>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</si>
  <si>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</si>
  <si>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</si>
  <si>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</si>
  <si>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</si>
  <si>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</si>
  <si>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</si>
  <si>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</si>
  <si>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</si>
  <si>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</si>
  <si>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</si>
  <si>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</si>
  <si>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</si>
  <si>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</si>
  <si>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</si>
  <si>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</si>
  <si>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</si>
  <si>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</si>
  <si>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</si>
  <si>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</si>
  <si>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</si>
  <si>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</si>
  <si>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</si>
  <si>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</si>
  <si>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</si>
  <si>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</si>
  <si>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</si>
  <si>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</si>
  <si>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</si>
  <si>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</si>
  <si>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</si>
  <si>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</si>
  <si>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</si>
  <si>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</si>
  <si>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</si>
  <si>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</si>
  <si>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</si>
  <si>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</si>
  <si>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</si>
  <si>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</si>
  <si>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</si>
  <si>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</si>
  <si>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</si>
  <si>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</si>
  <si>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</si>
  <si>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</si>
  <si>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</si>
  <si>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</si>
  <si>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</si>
  <si>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</si>
  <si>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</si>
  <si>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</si>
  <si>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</si>
  <si>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</si>
  <si>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</si>
  <si>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</si>
  <si>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</si>
  <si>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</si>
  <si>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</si>
  <si>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</si>
  <si>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</si>
  <si>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</si>
  <si>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</si>
  <si>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</si>
  <si>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</si>
  <si>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</si>
  <si>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</si>
  <si>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</si>
  <si>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</si>
  <si>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</si>
  <si>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</si>
  <si>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</si>
  <si>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</si>
  <si>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</si>
  <si>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</si>
  <si>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</si>
  <si>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</si>
  <si>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</si>
  <si>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</si>
  <si>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</si>
  <si>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</si>
  <si>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</si>
  <si>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</si>
  <si>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</si>
  <si>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</si>
  <si>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</si>
  <si>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</si>
  <si>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</si>
  <si>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</si>
  <si>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</si>
  <si>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</si>
  <si>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</si>
  <si>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</si>
  <si>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</si>
  <si>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</si>
  <si>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</si>
  <si>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</si>
  <si>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</si>
  <si>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</si>
  <si>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</si>
  <si>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</si>
  <si>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</si>
  <si>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</si>
  <si>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</si>
  <si>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</si>
  <si>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</si>
  <si>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</si>
  <si>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</si>
  <si>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</si>
  <si>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</si>
  <si>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</si>
  <si>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</si>
  <si>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</si>
  <si>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</si>
  <si>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</si>
  <si>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</si>
  <si>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</si>
  <si>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</si>
  <si>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</si>
  <si>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</si>
  <si>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</si>
  <si>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</si>
  <si>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</si>
  <si>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</si>
  <si>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</si>
  <si>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</si>
  <si>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</si>
  <si>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</si>
  <si>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</si>
  <si>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</si>
  <si>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</si>
  <si>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</si>
  <si>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</si>
  <si>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</si>
  <si>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</si>
  <si>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</si>
  <si>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</si>
  <si>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</si>
  <si>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</si>
  <si>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</si>
  <si>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</si>
  <si>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</si>
  <si>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</si>
  <si>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</si>
  <si>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</si>
  <si>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</si>
  <si>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</si>
  <si>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</si>
  <si>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</si>
  <si>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</si>
  <si>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</si>
  <si>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</si>
  <si>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</si>
  <si>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</si>
  <si>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</si>
  <si>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</si>
  <si>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</si>
  <si>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</si>
  <si>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</si>
  <si>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</si>
  <si>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</si>
  <si>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</si>
  <si>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</si>
  <si>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</si>
  <si>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</si>
  <si>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</si>
  <si>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</si>
  <si>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</si>
  <si>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</si>
  <si>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</si>
  <si>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</si>
  <si>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</si>
  <si>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</si>
  <si>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</si>
  <si>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</si>
  <si>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</si>
  <si>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</si>
  <si>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</si>
  <si>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</si>
  <si>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</si>
  <si>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</si>
  <si>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</si>
  <si>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</si>
  <si>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</si>
  <si>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</si>
  <si>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</si>
  <si>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</si>
  <si>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</si>
  <si>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</si>
  <si>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</si>
  <si>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</si>
  <si>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</si>
  <si>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</si>
  <si>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</si>
  <si>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</si>
  <si>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</si>
  <si>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</si>
  <si>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</si>
  <si>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</si>
  <si>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</si>
  <si>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</si>
  <si>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</si>
  <si>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</si>
  <si>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</si>
  <si>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</si>
  <si>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</si>
  <si>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</si>
  <si>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</si>
  <si>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</si>
  <si>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</si>
  <si>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</si>
  <si>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</si>
  <si>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</si>
  <si>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</si>
  <si>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</si>
  <si>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</si>
  <si>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</si>
  <si>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</si>
  <si>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</si>
  <si>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</si>
  <si>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</si>
  <si>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</si>
  <si>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</si>
  <si>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</si>
  <si>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</si>
  <si>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</si>
  <si>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</si>
  <si>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</si>
  <si>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</si>
  <si>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</si>
  <si>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</si>
  <si>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</si>
  <si>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</si>
  <si>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</si>
  <si>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</si>
  <si>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</si>
  <si>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</si>
  <si>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</si>
  <si>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</si>
  <si>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</si>
  <si>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</si>
  <si>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</si>
  <si>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</si>
  <si>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</si>
  <si>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</si>
  <si>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</si>
  <si>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</si>
  <si>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</si>
  <si>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</si>
  <si>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</si>
  <si>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</si>
  <si>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</si>
  <si>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</si>
  <si>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</si>
  <si>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</si>
  <si>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</si>
  <si>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</si>
  <si>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</si>
  <si>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</si>
  <si>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</si>
  <si>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</si>
  <si>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</si>
  <si>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</si>
  <si>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</si>
  <si>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</si>
  <si>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</si>
  <si>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</si>
  <si>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</si>
  <si>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</si>
  <si>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</si>
  <si>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</si>
  <si>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</si>
  <si>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</si>
  <si>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</si>
  <si>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</si>
  <si>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</si>
  <si>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</si>
  <si>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</si>
  <si>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</si>
  <si>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</si>
  <si>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</si>
  <si>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</si>
  <si>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</si>
  <si>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</si>
  <si>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</si>
  <si>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</si>
  <si>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</si>
  <si>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</si>
  <si>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</si>
  <si>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</si>
  <si>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</si>
  <si>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</si>
  <si>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</si>
  <si>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</si>
  <si>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</si>
  <si>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</si>
  <si>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</si>
  <si>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</si>
  <si>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</si>
  <si>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</si>
  <si>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</si>
  <si>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</si>
  <si>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</si>
  <si>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</si>
  <si>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</si>
  <si>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</si>
  <si>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</si>
  <si>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</si>
  <si>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</si>
  <si>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</si>
  <si>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</si>
  <si>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</si>
  <si>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</si>
  <si>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</si>
  <si>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</si>
  <si>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</si>
  <si>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</si>
  <si>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</si>
  <si>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</si>
  <si>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</si>
  <si>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</si>
  <si>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</si>
  <si>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</si>
  <si>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</si>
  <si>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</si>
  <si>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</si>
  <si>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</si>
  <si>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</si>
  <si>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</si>
  <si>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</si>
  <si>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</si>
  <si>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</si>
  <si>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</si>
  <si>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</si>
  <si>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</si>
  <si>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</si>
  <si>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</si>
  <si>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</si>
  <si>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</si>
  <si>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</si>
  <si>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</si>
  <si>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</si>
  <si>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</si>
  <si>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</si>
  <si>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</si>
  <si>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</si>
  <si>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</si>
  <si>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</si>
  <si>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</si>
  <si>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</si>
  <si>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</si>
  <si>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</si>
  <si>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</si>
  <si>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</si>
  <si>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</si>
  <si>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</si>
  <si>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</si>
  <si>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</si>
  <si>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</si>
  <si>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</si>
  <si>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</si>
  <si>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</si>
  <si>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</si>
  <si>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</si>
  <si>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</si>
  <si>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</si>
  <si>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</si>
  <si>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</si>
  <si>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</si>
  <si>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</si>
  <si>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</si>
  <si>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</si>
  <si>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</si>
  <si>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</si>
  <si>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</si>
  <si>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</si>
  <si>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</si>
  <si>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</si>
  <si>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</si>
  <si>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</si>
  <si>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</si>
  <si>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</si>
  <si>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</si>
  <si>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</si>
  <si>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</si>
  <si>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</si>
  <si>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</si>
  <si>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</si>
  <si>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</si>
  <si>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</si>
  <si>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</si>
  <si>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</si>
  <si>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</si>
  <si>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</si>
  <si>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</si>
  <si>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</si>
  <si>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</si>
  <si>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</si>
  <si>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</si>
  <si>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</si>
  <si>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</si>
  <si>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</si>
  <si>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</si>
  <si>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</si>
  <si>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</si>
  <si>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</si>
  <si>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</si>
  <si>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</si>
  <si>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</si>
  <si>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</si>
  <si>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</si>
  <si>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</si>
  <si>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</si>
  <si>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</si>
  <si>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</si>
  <si>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</si>
  <si>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</si>
  <si>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</si>
  <si>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</si>
  <si>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</si>
  <si>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</si>
  <si>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</si>
  <si>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</si>
  <si>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</si>
  <si>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</si>
  <si>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</si>
  <si>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</si>
  <si>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</si>
  <si>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</si>
  <si>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</si>
  <si>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</si>
  <si>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</si>
  <si>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</si>
  <si>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</si>
  <si>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</si>
  <si>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</si>
  <si>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</si>
  <si>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</si>
  <si>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</si>
  <si>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</si>
  <si>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</si>
  <si>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</si>
  <si>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</si>
  <si>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</si>
  <si>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</si>
  <si>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</si>
  <si>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</si>
  <si>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</si>
  <si>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</si>
  <si>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</si>
  <si>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</si>
  <si>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</si>
  <si>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</si>
  <si>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</si>
  <si>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</si>
  <si>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</si>
  <si>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</si>
  <si>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</si>
  <si>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</si>
  <si>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</si>
  <si>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</si>
  <si>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</si>
  <si>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</si>
  <si>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</si>
  <si>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</si>
  <si>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</si>
  <si>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</si>
  <si>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</si>
  <si>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</si>
  <si>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</si>
  <si>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</si>
  <si>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</si>
  <si>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</si>
  <si>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</si>
  <si>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</si>
  <si>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</si>
  <si>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</si>
  <si>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</si>
  <si>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</si>
  <si>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</si>
  <si>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</si>
  <si>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</si>
  <si>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</si>
  <si>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</si>
  <si>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</si>
  <si>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</si>
  <si>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</si>
  <si>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</si>
  <si>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</si>
  <si>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</si>
  <si>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</si>
  <si>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</si>
  <si>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</si>
  <si>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</si>
  <si>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</si>
  <si>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</si>
  <si>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</si>
  <si>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</si>
  <si>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</si>
  <si>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</si>
  <si>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</si>
  <si>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</si>
  <si>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</si>
  <si>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</si>
  <si>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</si>
  <si>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</si>
  <si>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</si>
  <si>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</si>
  <si>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</si>
  <si>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</si>
  <si>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</si>
  <si>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</si>
  <si>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</si>
  <si>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</si>
  <si>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</si>
  <si>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</si>
  <si>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</si>
  <si>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</si>
  <si>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</si>
  <si>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</si>
  <si>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</si>
  <si>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</si>
  <si>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</si>
  <si>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</si>
  <si>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</si>
  <si>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</si>
  <si>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</si>
  <si>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</si>
  <si>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</si>
  <si>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</si>
  <si>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</si>
  <si>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</si>
  <si>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</si>
  <si>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</si>
  <si>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</si>
  <si>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</si>
  <si>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</si>
  <si>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</si>
  <si>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</si>
  <si>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</si>
  <si>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</si>
  <si>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</si>
  <si>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</si>
  <si>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</si>
  <si>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</si>
  <si>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</si>
  <si>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</si>
  <si>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</si>
  <si>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</si>
  <si>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</si>
  <si>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</si>
  <si>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</si>
  <si>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</si>
  <si>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</si>
  <si>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</si>
  <si>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</si>
  <si>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</si>
  <si>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</si>
  <si>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</si>
  <si>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</si>
  <si>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</si>
  <si>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</si>
  <si>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</si>
  <si>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</si>
  <si>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</si>
  <si>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</si>
  <si>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</si>
  <si>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</si>
  <si>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</si>
  <si>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</si>
  <si>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</si>
  <si>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</si>
  <si>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</si>
  <si>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</si>
  <si>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</si>
  <si>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</si>
  <si>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</si>
  <si>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</si>
  <si>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</si>
  <si>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</si>
  <si>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</si>
  <si>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</si>
  <si>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</si>
  <si>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</si>
  <si>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</si>
  <si>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</si>
  <si>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</si>
  <si>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</si>
  <si>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</si>
  <si>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</si>
  <si>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</si>
  <si>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</si>
  <si>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</si>
  <si>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</si>
  <si>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</si>
  <si>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</si>
  <si>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</si>
  <si>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</si>
  <si>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</si>
  <si>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</si>
  <si>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</si>
  <si>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</si>
  <si>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</si>
  <si>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</si>
  <si>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</si>
  <si>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</si>
  <si>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</si>
  <si>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</si>
  <si>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</si>
  <si>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</si>
  <si>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</si>
  <si>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</si>
  <si>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</si>
  <si>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</si>
  <si>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</si>
  <si>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</si>
  <si>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</si>
  <si>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</si>
  <si>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</si>
  <si>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</si>
  <si>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</si>
  <si>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</si>
  <si>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</si>
  <si>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</si>
  <si>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</si>
  <si>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</si>
  <si>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</si>
  <si>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</si>
  <si>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</si>
  <si>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</si>
  <si>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</si>
  <si>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</si>
  <si>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</si>
  <si>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</si>
  <si>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</si>
  <si>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</si>
  <si>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</si>
  <si>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</si>
  <si>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</si>
  <si>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</si>
  <si>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</si>
  <si>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</si>
  <si>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</si>
  <si>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</si>
  <si>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</si>
  <si>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</si>
  <si>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</si>
  <si>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</si>
  <si>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</si>
  <si>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</si>
  <si>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</si>
  <si>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</si>
  <si>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</si>
  <si>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</si>
  <si>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</si>
  <si>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</si>
  <si>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</si>
  <si>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</si>
  <si>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</si>
  <si>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</si>
  <si>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</si>
  <si>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</si>
  <si>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</si>
  <si>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</si>
  <si>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</si>
  <si>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</si>
  <si>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</si>
  <si>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</si>
  <si>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</si>
  <si>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</si>
  <si>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</si>
  <si>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</si>
  <si>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</si>
  <si>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</si>
  <si>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</si>
  <si>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</si>
  <si>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</si>
  <si>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</si>
  <si>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</si>
  <si>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</si>
  <si>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</si>
  <si>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</si>
  <si>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</si>
  <si>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</si>
  <si>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</si>
  <si>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</si>
  <si>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</si>
  <si>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</si>
  <si>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</si>
  <si>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</si>
  <si>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</si>
  <si>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</si>
  <si>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</si>
  <si>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</si>
  <si>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</si>
  <si>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</si>
  <si>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</si>
  <si>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</si>
  <si>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</si>
  <si>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</si>
  <si>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</si>
  <si>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</si>
  <si>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</si>
  <si>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</si>
  <si>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</si>
  <si>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</si>
  <si>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</si>
  <si>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</si>
  <si>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</si>
  <si>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</si>
  <si>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</si>
  <si>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</si>
  <si>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</si>
  <si>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</si>
  <si>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</si>
  <si>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</si>
  <si>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</si>
  <si>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</si>
  <si>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</si>
  <si>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</si>
  <si>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</si>
  <si>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</si>
  <si>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</si>
  <si>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</si>
  <si>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</si>
  <si>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</si>
  <si>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</si>
  <si>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</si>
  <si>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</si>
  <si>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</si>
  <si>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</si>
  <si>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</si>
  <si>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</si>
  <si>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</si>
  <si>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</si>
  <si>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</si>
  <si>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</si>
  <si>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</si>
  <si>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</si>
  <si>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</si>
  <si>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</si>
  <si>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</si>
  <si>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</si>
  <si>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</si>
  <si>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</si>
  <si>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</si>
  <si>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</si>
  <si>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</si>
  <si>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</si>
  <si>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</si>
  <si>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</si>
  <si>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</si>
  <si>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</si>
  <si>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</si>
  <si>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</si>
  <si>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</si>
  <si>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</si>
  <si>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</si>
  <si>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</si>
  <si>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</si>
  <si>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</si>
  <si>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</si>
  <si>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</si>
  <si>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</si>
  <si>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</si>
  <si>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</si>
  <si>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</si>
  <si>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</si>
  <si>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</si>
  <si>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</si>
  <si>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</si>
  <si>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</si>
  <si>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</si>
  <si>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</si>
  <si>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</si>
  <si>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</si>
  <si>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</si>
  <si>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</si>
  <si>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</si>
  <si>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</si>
  <si>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</si>
  <si>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</si>
  <si>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</si>
  <si>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</si>
  <si>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</si>
  <si>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</si>
  <si>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</si>
  <si>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</si>
  <si>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</si>
  <si>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</si>
  <si>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</si>
  <si>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</si>
  <si>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</si>
  <si>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</si>
  <si>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</si>
  <si>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</si>
  <si>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</si>
  <si>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</si>
  <si>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</si>
  <si>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</si>
  <si>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</si>
  <si>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</si>
  <si>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</si>
  <si>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</si>
  <si>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</si>
  <si>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</si>
  <si>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</si>
  <si>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</si>
  <si>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</si>
  <si>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</si>
  <si>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</si>
  <si>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</si>
  <si>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</si>
  <si>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</si>
  <si>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</si>
  <si>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</si>
  <si>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</si>
  <si>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</si>
  <si>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</si>
  <si>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</si>
  <si>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</si>
  <si>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</si>
  <si>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</si>
  <si>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</si>
  <si>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</si>
  <si>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</si>
  <si>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</si>
  <si>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</si>
  <si>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</si>
  <si>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</si>
  <si>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</si>
  <si>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</si>
  <si>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</si>
  <si>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</si>
  <si>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</si>
  <si>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</si>
  <si>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</si>
  <si>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</si>
  <si>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</si>
  <si>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</si>
  <si>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</si>
  <si>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</si>
  <si>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</si>
  <si>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</si>
  <si>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</si>
  <si>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</si>
  <si>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</si>
  <si>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</si>
  <si>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</si>
  <si>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</si>
  <si>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</si>
  <si>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</si>
  <si>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</si>
  <si>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</si>
  <si>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</si>
  <si>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</si>
  <si>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</si>
  <si>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</si>
  <si>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</si>
  <si>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</si>
  <si>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</si>
  <si>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</si>
  <si>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</si>
  <si>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</si>
  <si>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</si>
  <si>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</si>
  <si>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</si>
  <si>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</si>
  <si>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</si>
  <si>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</si>
  <si>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</si>
  <si>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</si>
  <si>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</si>
  <si>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</si>
  <si>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</si>
  <si>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</si>
  <si>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</si>
  <si>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</si>
  <si>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</si>
  <si>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</si>
  <si>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</si>
  <si>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</si>
  <si>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</si>
  <si>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</si>
  <si>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</si>
  <si>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</si>
  <si>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</si>
  <si>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</si>
  <si>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</si>
  <si>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</si>
  <si>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</si>
  <si>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</si>
  <si>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</si>
  <si>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</si>
  <si>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</si>
  <si>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</si>
  <si>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</si>
  <si>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</si>
  <si>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</si>
  <si>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</si>
  <si>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</si>
  <si>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</si>
  <si>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</si>
  <si>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</si>
  <si>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</si>
  <si>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</si>
  <si>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</si>
  <si>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</si>
  <si>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</si>
  <si>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</si>
  <si>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</si>
  <si>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</si>
  <si>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</si>
  <si>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</si>
  <si>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</si>
  <si>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</si>
  <si>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</si>
  <si>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</si>
  <si>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</si>
  <si>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</si>
  <si>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</si>
  <si>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</si>
  <si>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</si>
  <si>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</si>
  <si>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</si>
  <si>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</si>
  <si>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</si>
  <si>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</si>
  <si>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</si>
  <si>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</si>
  <si>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</si>
  <si>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</si>
  <si>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</si>
  <si>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</si>
  <si>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</si>
  <si>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</si>
  <si>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</si>
  <si>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</si>
  <si>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</si>
  <si>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</si>
  <si>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</si>
  <si>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</si>
  <si>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</si>
  <si>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</si>
  <si>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</si>
  <si>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</si>
  <si>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</si>
  <si>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</si>
  <si>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</si>
  <si>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</si>
  <si>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</si>
  <si>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</si>
  <si>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</si>
  <si>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</si>
  <si>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</si>
  <si>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</si>
  <si>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</si>
  <si>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</si>
  <si>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</si>
  <si>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</si>
  <si>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</si>
  <si>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</si>
  <si>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</si>
  <si>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</si>
  <si>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</si>
  <si>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</si>
  <si>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</si>
  <si>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</si>
  <si>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</si>
  <si>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</si>
  <si>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</si>
  <si>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</si>
  <si>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</si>
  <si>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</si>
  <si>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</si>
  <si>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</si>
  <si>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</si>
  <si>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</si>
  <si>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</si>
  <si>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</si>
  <si>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</si>
  <si>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</si>
  <si>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</si>
  <si>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</si>
  <si>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</si>
  <si>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</si>
  <si>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</si>
  <si>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</si>
  <si>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</si>
  <si>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</si>
  <si>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</si>
  <si>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</si>
  <si>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</si>
  <si>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</si>
  <si>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</si>
  <si>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</si>
  <si>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</si>
  <si>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</si>
  <si>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</si>
  <si>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</si>
  <si>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</si>
  <si>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</si>
  <si>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</si>
  <si>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</si>
  <si>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</si>
  <si>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</si>
  <si>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</si>
  <si>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</si>
  <si>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</si>
  <si>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</si>
  <si>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</si>
  <si>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</si>
  <si>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</si>
  <si>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</si>
  <si>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</si>
  <si>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</si>
  <si>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</si>
  <si>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</si>
  <si>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</si>
  <si>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</si>
  <si>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</si>
  <si>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</si>
  <si>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</si>
  <si>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</si>
  <si>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</si>
  <si>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</si>
  <si>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</si>
  <si>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</si>
  <si>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</si>
  <si>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</si>
  <si>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</si>
  <si>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</si>
  <si>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</si>
  <si>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</si>
  <si>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</si>
  <si>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</si>
  <si>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</si>
  <si>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</si>
  <si>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</si>
  <si>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</si>
  <si>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</si>
  <si>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</si>
  <si>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</si>
  <si>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</si>
  <si>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</si>
  <si>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</si>
  <si>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</si>
  <si>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</si>
  <si>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</si>
  <si>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</si>
  <si>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</si>
  <si>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</si>
  <si>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</si>
  <si>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</si>
  <si>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</si>
  <si>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</si>
  <si>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</si>
  <si>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</si>
  <si>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</si>
  <si>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</si>
  <si>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</si>
  <si>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</si>
  <si>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</si>
  <si>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</si>
  <si>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</si>
  <si>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</si>
  <si>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</si>
  <si>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</si>
  <si>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</si>
  <si>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</si>
  <si>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</si>
  <si>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</si>
  <si>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</si>
  <si>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</si>
  <si>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</si>
  <si>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</si>
  <si>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</si>
  <si>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</si>
  <si>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</si>
  <si>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</si>
  <si>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</si>
  <si>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</si>
  <si>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</si>
  <si>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</si>
  <si>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</si>
  <si>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</si>
  <si>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</si>
  <si>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</si>
  <si>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</si>
  <si>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</si>
  <si>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</si>
  <si>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</si>
  <si>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</si>
  <si>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</si>
  <si>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</si>
  <si>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</si>
  <si>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</si>
  <si>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</si>
  <si>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</si>
  <si>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</si>
  <si>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</si>
  <si>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</si>
  <si>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</si>
  <si>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</si>
  <si>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</si>
  <si>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</si>
  <si>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</si>
  <si>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</si>
  <si>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</si>
  <si>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</si>
  <si>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</si>
  <si>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</si>
  <si>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</si>
  <si>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</si>
  <si>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</si>
  <si>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</si>
  <si>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</si>
  <si>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</si>
  <si>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</si>
  <si>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</si>
  <si>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</si>
  <si>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</si>
  <si>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</si>
  <si>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</si>
  <si>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</si>
  <si>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</si>
  <si>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</si>
  <si>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</si>
  <si>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</si>
  <si>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</si>
  <si>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</si>
  <si>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</si>
  <si>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</si>
  <si>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</si>
  <si>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</si>
  <si>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</si>
  <si>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</si>
  <si>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</si>
  <si>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</si>
  <si>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</si>
  <si>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</si>
  <si>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</si>
  <si>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</si>
  <si>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</si>
  <si>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</si>
  <si>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</si>
  <si>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</si>
  <si>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</si>
  <si>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</si>
  <si>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</si>
  <si>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</si>
  <si>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</si>
  <si>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</si>
  <si>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</si>
  <si>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</si>
  <si>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</si>
  <si>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</si>
  <si>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</si>
  <si>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</si>
  <si>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</si>
  <si>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</si>
  <si>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</si>
  <si>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</si>
  <si>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</si>
  <si>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</si>
  <si>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</si>
  <si>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</si>
  <si>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</si>
  <si>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</si>
  <si>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</si>
  <si>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</si>
  <si>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</si>
  <si>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</si>
  <si>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</si>
  <si>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</si>
  <si>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</si>
  <si>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</si>
  <si>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</si>
  <si>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</si>
  <si>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</si>
  <si>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</si>
  <si>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</si>
  <si>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</si>
  <si>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</si>
  <si>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</si>
  <si>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</si>
  <si>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</si>
  <si>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</si>
  <si>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</si>
  <si>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</si>
  <si>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</si>
  <si>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</si>
  <si>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</si>
  <si>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</si>
  <si>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</si>
  <si>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</si>
  <si>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</si>
  <si>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</si>
  <si>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</si>
  <si>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</si>
  <si>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</si>
  <si>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</si>
  <si>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</si>
  <si>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</si>
  <si>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</si>
  <si>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</si>
  <si>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</si>
  <si>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</si>
  <si>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</si>
  <si>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</si>
  <si>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</si>
  <si>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</si>
  <si>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</si>
  <si>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</si>
  <si>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</si>
  <si>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</si>
  <si>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</si>
  <si>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</si>
  <si>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</si>
  <si>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</si>
  <si>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</si>
  <si>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</si>
  <si>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</si>
  <si>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</si>
  <si>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</si>
  <si>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</si>
  <si>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</si>
  <si>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</si>
  <si>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</si>
  <si>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</si>
  <si>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</si>
  <si>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</si>
  <si>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</si>
  <si>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</si>
  <si>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</si>
  <si>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</si>
  <si>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</si>
  <si>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</si>
  <si>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</si>
  <si>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</si>
  <si>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</si>
  <si>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</si>
  <si>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</si>
  <si>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</si>
  <si>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</si>
  <si>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</si>
  <si>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</si>
  <si>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</si>
  <si>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</si>
  <si>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</si>
  <si>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</si>
  <si>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</si>
  <si>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</si>
  <si>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</si>
  <si>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</si>
  <si>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</si>
  <si>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</si>
  <si>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</si>
  <si>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</si>
  <si>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</si>
  <si>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</si>
  <si>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</si>
  <si>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</si>
  <si>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</si>
  <si>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</si>
  <si>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</si>
  <si>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</si>
  <si>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</si>
  <si>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</si>
  <si>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</si>
  <si>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</si>
  <si>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</si>
  <si>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</si>
  <si>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</si>
  <si>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</si>
  <si>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</si>
  <si>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</si>
  <si>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</si>
  <si>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</si>
  <si>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</si>
  <si>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</si>
  <si>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</si>
  <si>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</si>
  <si>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</si>
  <si>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</si>
  <si>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</si>
  <si>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</si>
  <si>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</si>
  <si>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</si>
  <si>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</si>
  <si>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</si>
  <si>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</si>
  <si>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</si>
  <si>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</si>
  <si>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</si>
  <si>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</si>
  <si>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</si>
  <si>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</si>
  <si>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</si>
  <si>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</si>
  <si>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</si>
  <si>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</si>
  <si>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</si>
  <si>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</si>
  <si>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</si>
  <si>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</si>
  <si>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</si>
  <si>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</si>
  <si>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</si>
  <si>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</si>
  <si>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</si>
  <si>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</si>
  <si>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</si>
  <si>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</si>
  <si>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</si>
  <si>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</si>
  <si>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</si>
  <si>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</si>
  <si>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</si>
  <si>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</si>
  <si>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</si>
  <si>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</si>
  <si>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</si>
  <si>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</si>
  <si>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</si>
  <si>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</si>
  <si>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</si>
  <si>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</si>
  <si>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</si>
  <si>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</si>
  <si>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</si>
  <si>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</si>
  <si>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</si>
  <si>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</si>
  <si>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</si>
  <si>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</si>
  <si>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</si>
  <si>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</si>
  <si>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</si>
  <si>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</si>
  <si>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</si>
  <si>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</si>
  <si>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</si>
  <si>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</si>
  <si>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</si>
  <si>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</si>
  <si>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</si>
  <si>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</si>
  <si>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</si>
  <si>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</si>
  <si>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</si>
  <si>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</si>
  <si>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</si>
  <si>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</si>
  <si>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</si>
  <si>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</si>
  <si>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</si>
  <si>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</si>
  <si>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</si>
  <si>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</si>
  <si>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</si>
  <si>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</si>
  <si>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</si>
  <si>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</si>
  <si>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</si>
  <si>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</si>
  <si>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</si>
  <si>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</si>
  <si>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</si>
  <si>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</si>
  <si>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</si>
  <si>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</si>
  <si>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</si>
  <si>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</si>
  <si>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</si>
  <si>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</si>
  <si>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</si>
  <si>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</si>
  <si>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</si>
  <si>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</si>
  <si>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</si>
  <si>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</si>
  <si>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</si>
  <si>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</si>
  <si>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</si>
  <si>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</si>
  <si>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</si>
  <si>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</si>
  <si>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</si>
  <si>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</si>
  <si>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</si>
  <si>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</si>
  <si>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</si>
  <si>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</si>
  <si>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</si>
  <si>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</si>
  <si>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</si>
  <si>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</si>
  <si>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</si>
  <si>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</si>
  <si>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</si>
  <si>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</si>
  <si>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</si>
  <si>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</si>
  <si>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</si>
  <si>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</si>
  <si>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</si>
  <si>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</si>
  <si>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</si>
  <si>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</si>
  <si>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</si>
  <si>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</si>
  <si>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</si>
  <si>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</si>
  <si>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</si>
  <si>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</si>
  <si>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</si>
  <si>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</si>
  <si>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</si>
  <si>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</si>
  <si>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</si>
  <si>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</si>
  <si>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</si>
  <si>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</si>
  <si>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</si>
  <si>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</si>
  <si>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</si>
  <si>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</si>
  <si>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</si>
  <si>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</si>
  <si>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</si>
  <si>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</si>
  <si>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</si>
  <si>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</si>
  <si>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</si>
  <si>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</si>
  <si>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</si>
  <si>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</si>
  <si>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</si>
  <si>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</si>
  <si>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</si>
  <si>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</si>
  <si>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</si>
  <si>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</si>
  <si>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</si>
  <si>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</si>
  <si>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</si>
  <si>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</si>
  <si>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</si>
  <si>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</si>
  <si>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</si>
  <si>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</si>
  <si>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</si>
  <si>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</si>
  <si>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</si>
  <si>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</si>
  <si>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</si>
  <si>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</si>
  <si>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</si>
  <si>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</si>
  <si>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</si>
  <si>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</si>
  <si>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</si>
  <si>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</si>
  <si>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</si>
  <si>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</si>
  <si>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</si>
  <si>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</si>
  <si>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</si>
  <si>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</si>
  <si>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</si>
  <si>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</si>
  <si>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</si>
  <si>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</si>
  <si>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</si>
  <si>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</si>
  <si>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</si>
  <si>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</si>
  <si>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</si>
  <si>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</si>
  <si>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</si>
  <si>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</si>
  <si>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</si>
  <si>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</si>
  <si>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</si>
  <si>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</si>
  <si>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</si>
  <si>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</si>
  <si>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</si>
  <si>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</si>
  <si>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</si>
  <si>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</si>
  <si>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</si>
  <si>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</si>
  <si>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</si>
  <si>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</si>
  <si>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</si>
  <si>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</si>
  <si>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</si>
  <si>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</si>
  <si>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</si>
  <si>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</si>
  <si>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</si>
  <si>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</si>
  <si>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</si>
  <si>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</si>
  <si>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</si>
  <si>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</si>
  <si>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</si>
  <si>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</si>
  <si>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</si>
  <si>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</si>
  <si>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</si>
  <si>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</si>
  <si>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</si>
  <si>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</si>
  <si>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</si>
  <si>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</si>
  <si>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</si>
  <si>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</si>
  <si>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</si>
  <si>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</si>
  <si>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</si>
  <si>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</si>
  <si>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</si>
  <si>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</si>
  <si>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</si>
  <si>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</si>
  <si>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</si>
  <si>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</si>
  <si>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</si>
  <si>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</si>
  <si>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</si>
  <si>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</si>
  <si>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</si>
  <si>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</si>
  <si>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</si>
  <si>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</si>
  <si>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</si>
  <si>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</si>
  <si>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</si>
  <si>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</si>
  <si>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</si>
  <si>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</si>
  <si>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</si>
  <si>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</si>
  <si>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</si>
  <si>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</si>
  <si>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</si>
  <si>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</si>
  <si>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</si>
  <si>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</si>
  <si>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</si>
  <si>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</si>
  <si>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</si>
  <si>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</si>
  <si>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</si>
  <si>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</si>
  <si>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</si>
  <si>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</si>
  <si>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</si>
  <si>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</si>
  <si>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</si>
  <si>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</si>
  <si>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</si>
  <si>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</si>
  <si>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</si>
  <si>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</si>
  <si>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</si>
  <si>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</si>
  <si>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</si>
  <si>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</si>
  <si>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</si>
  <si>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</si>
  <si>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</si>
  <si>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</si>
  <si>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</si>
  <si>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</si>
  <si>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</si>
  <si>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</si>
  <si>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</si>
  <si>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</si>
  <si>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</si>
  <si>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</si>
  <si>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</si>
  <si>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</si>
  <si>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</si>
  <si>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</si>
  <si>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</si>
  <si>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</si>
  <si>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</si>
  <si>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</si>
  <si>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</si>
  <si>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</si>
  <si>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</si>
  <si>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</si>
  <si>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</si>
  <si>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</si>
  <si>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</si>
  <si>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</si>
  <si>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</si>
  <si>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</si>
  <si>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</si>
  <si>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</si>
  <si>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</si>
  <si>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</si>
  <si>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</si>
  <si>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</si>
  <si>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</si>
  <si>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</si>
  <si>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</si>
  <si>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</si>
  <si>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</si>
  <si>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</si>
  <si>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</si>
  <si>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</si>
  <si>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</si>
  <si>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</si>
  <si>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</si>
  <si>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</si>
  <si>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</si>
  <si>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</si>
  <si>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</si>
  <si>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</si>
  <si>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</si>
  <si>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</si>
  <si>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</si>
  <si>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</si>
  <si>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</si>
  <si>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</si>
  <si>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</si>
  <si>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</si>
  <si>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</si>
  <si>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</si>
  <si>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</si>
  <si>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</si>
  <si>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</si>
  <si>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</si>
  <si>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</si>
  <si>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</si>
  <si>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</si>
  <si>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</si>
  <si>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</si>
  <si>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</si>
  <si>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</si>
  <si>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</si>
  <si>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</si>
  <si>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</si>
  <si>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</si>
  <si>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</si>
  <si>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</si>
  <si>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</si>
  <si>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</si>
  <si>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</si>
  <si>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</si>
  <si>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</si>
  <si>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</si>
  <si>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</si>
  <si>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</si>
  <si>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</si>
  <si>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</si>
  <si>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</si>
  <si>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</si>
  <si>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</si>
  <si>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</si>
  <si>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</si>
  <si>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</si>
  <si>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</si>
  <si>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</si>
  <si>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</si>
  <si>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</si>
  <si>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</si>
  <si>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</si>
  <si>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</si>
  <si>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</si>
  <si>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</si>
  <si>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</si>
  <si>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</si>
  <si>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</si>
  <si>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</si>
  <si>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</si>
  <si>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</si>
  <si>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</si>
  <si>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</si>
  <si>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</si>
  <si>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</si>
  <si>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</si>
  <si>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</si>
  <si>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</si>
  <si>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</si>
  <si>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</si>
  <si>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</si>
  <si>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</si>
  <si>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</si>
  <si>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</si>
  <si>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</si>
  <si>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</si>
  <si>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</si>
  <si>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</si>
  <si>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</si>
  <si>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</si>
  <si>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</si>
  <si>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</si>
  <si>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</si>
  <si>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</si>
  <si>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</si>
  <si>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</si>
  <si>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</si>
  <si>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</si>
  <si>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</si>
  <si>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</si>
  <si>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</si>
  <si>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</si>
  <si>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</si>
  <si>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</si>
  <si>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</si>
  <si>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</si>
  <si>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</si>
  <si>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</si>
  <si>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</si>
  <si>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</si>
  <si>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</si>
  <si>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</si>
  <si>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</si>
  <si>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</si>
  <si>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</si>
  <si>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</si>
  <si>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</si>
  <si>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</si>
  <si>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</si>
  <si>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</si>
  <si>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</si>
  <si>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</si>
  <si>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</si>
  <si>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</si>
  <si>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</si>
  <si>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</si>
  <si>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</si>
  <si>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</si>
  <si>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</si>
  <si>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</si>
  <si>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</si>
  <si>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</si>
  <si>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</si>
  <si>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</si>
  <si>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</si>
  <si>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</si>
  <si>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</si>
  <si>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</si>
  <si>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</si>
  <si>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</si>
  <si>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</si>
  <si>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</si>
  <si>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</si>
  <si>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</si>
  <si>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</si>
  <si>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</si>
  <si>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</si>
  <si>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</si>
  <si>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</si>
  <si>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</si>
  <si>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</si>
  <si>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</si>
  <si>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</si>
  <si>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</si>
  <si>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</si>
  <si>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</si>
  <si>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</si>
  <si>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</si>
  <si>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</si>
  <si>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</si>
  <si>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</si>
  <si>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</si>
  <si>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</si>
  <si>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</si>
  <si>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</si>
  <si>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</si>
  <si>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</si>
  <si>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</si>
  <si>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</si>
  <si>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</si>
  <si>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</si>
  <si>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</si>
  <si>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</si>
  <si>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</si>
  <si>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</si>
  <si>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</si>
  <si>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</si>
  <si>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</si>
  <si>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</si>
  <si>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</si>
  <si>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</si>
  <si>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</si>
  <si>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</si>
  <si>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</si>
  <si>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</si>
  <si>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</si>
  <si>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</si>
  <si>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</si>
  <si>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</si>
  <si>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</si>
  <si>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</si>
  <si>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</si>
  <si>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</si>
  <si>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</si>
  <si>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</si>
  <si>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</si>
  <si>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</si>
  <si>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</si>
  <si>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</si>
  <si>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</si>
  <si>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</si>
  <si>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</si>
  <si>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</si>
  <si>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</si>
  <si>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</si>
  <si>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</si>
  <si>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</si>
  <si>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</si>
  <si>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</si>
  <si>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</si>
  <si>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</si>
  <si>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</si>
  <si>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</si>
  <si>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</si>
  <si>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</si>
  <si>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</si>
  <si>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</si>
  <si>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</si>
  <si>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</si>
  <si>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</si>
  <si>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</si>
  <si>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</si>
  <si>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</si>
  <si>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</si>
  <si>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</si>
  <si>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</si>
  <si>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</si>
  <si>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</si>
  <si>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</si>
  <si>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</si>
  <si>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</si>
  <si>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</si>
  <si>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</si>
  <si>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</si>
  <si>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</si>
  <si>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</si>
  <si>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</si>
  <si>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</si>
  <si>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</si>
  <si>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</si>
  <si>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</si>
  <si>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</si>
  <si>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</si>
  <si>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</si>
  <si>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</si>
  <si>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</si>
  <si>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</si>
  <si>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</si>
  <si>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</si>
  <si>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</si>
  <si>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</si>
  <si>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</si>
  <si>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</si>
  <si>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</si>
  <si>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</si>
  <si>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</si>
  <si>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</si>
  <si>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</si>
  <si>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</si>
  <si>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</si>
  <si>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</si>
  <si>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</si>
  <si>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</si>
  <si>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</si>
  <si>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</si>
  <si>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</si>
  <si>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</si>
  <si>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</si>
  <si>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</si>
  <si>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</si>
  <si>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</si>
  <si>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</si>
  <si>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</si>
  <si>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</si>
  <si>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</si>
  <si>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</si>
  <si>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</si>
  <si>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</si>
  <si>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</si>
  <si>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</si>
  <si>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</si>
  <si>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</si>
  <si>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</si>
  <si>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</si>
  <si>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</si>
  <si>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</si>
  <si>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</si>
  <si>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</si>
  <si>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</si>
  <si>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</si>
  <si>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</si>
  <si>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</si>
  <si>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</si>
  <si>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</si>
  <si>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</si>
  <si>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</si>
  <si>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</si>
  <si>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</si>
  <si>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</si>
  <si>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</si>
  <si>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</si>
  <si>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</si>
  <si>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</si>
  <si>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</si>
  <si>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</si>
  <si>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</si>
  <si>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</si>
  <si>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</si>
  <si>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</si>
  <si>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</si>
  <si>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</si>
  <si>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</si>
  <si>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</si>
  <si>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</si>
  <si>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</si>
  <si>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</si>
  <si>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</si>
  <si>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</si>
  <si>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</si>
  <si>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</si>
  <si>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</si>
  <si>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</si>
  <si>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</si>
  <si>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</si>
  <si>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</si>
  <si>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</si>
  <si>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</si>
  <si>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</si>
  <si>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</si>
  <si>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</si>
  <si>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</si>
  <si>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</si>
  <si>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</si>
  <si>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</si>
  <si>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</si>
  <si>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</si>
  <si>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</si>
  <si>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</si>
  <si>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</si>
  <si>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</si>
  <si>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</si>
  <si>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</si>
  <si>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</si>
  <si>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</si>
  <si>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</si>
  <si>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</si>
  <si>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</si>
  <si>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</si>
  <si>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</si>
  <si>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</si>
  <si>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</si>
  <si>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</si>
  <si>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</si>
  <si>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</si>
  <si>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</si>
  <si>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</si>
  <si>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</si>
  <si>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</si>
  <si>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</si>
  <si>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</si>
  <si>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</si>
  <si>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</si>
  <si>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</si>
  <si>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</si>
  <si>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</si>
  <si>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</si>
  <si>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</si>
  <si>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</si>
  <si>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</si>
  <si>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</si>
  <si>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</si>
  <si>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</si>
  <si>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</si>
  <si>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</si>
  <si>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</si>
  <si>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</si>
  <si>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</si>
  <si>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</si>
  <si>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</si>
  <si>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</si>
  <si>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</si>
  <si>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</si>
  <si>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</si>
  <si>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</si>
  <si>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</si>
  <si>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</si>
  <si>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</si>
  <si>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</si>
  <si>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</si>
  <si>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</si>
  <si>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</si>
  <si>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</si>
  <si>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</si>
  <si>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</si>
  <si>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</si>
  <si>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</si>
  <si>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</si>
  <si>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</si>
  <si>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</si>
  <si>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</si>
  <si>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</si>
  <si>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</si>
  <si>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</si>
  <si>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</si>
  <si>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</si>
  <si>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</si>
  <si>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</si>
  <si>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</si>
  <si>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</si>
  <si>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</si>
  <si>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</si>
  <si>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</si>
  <si>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</si>
  <si>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</si>
  <si>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</si>
  <si>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</si>
  <si>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</si>
  <si>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</si>
  <si>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</si>
  <si>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</si>
  <si>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</si>
  <si>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</si>
  <si>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</si>
  <si>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</si>
  <si>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</si>
  <si>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</si>
  <si>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</si>
  <si>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</si>
  <si>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</si>
  <si>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</si>
  <si>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</si>
  <si>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</si>
  <si>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</si>
  <si>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</si>
  <si>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</si>
  <si>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</si>
  <si>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</si>
  <si>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</si>
  <si>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</si>
  <si>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</si>
  <si>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</si>
  <si>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</si>
  <si>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</si>
  <si>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</si>
  <si>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</si>
  <si>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</si>
  <si>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</si>
  <si>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</si>
  <si>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</si>
  <si>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</si>
  <si>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</si>
  <si>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</si>
  <si>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</si>
  <si>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</si>
  <si>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</si>
  <si>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</si>
  <si>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</si>
  <si>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</si>
  <si>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</si>
  <si>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</si>
  <si>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</si>
  <si>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</si>
  <si>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</si>
  <si>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</si>
  <si>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</si>
  <si>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</si>
  <si>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</si>
  <si>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</si>
  <si>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</si>
  <si>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</si>
  <si>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</si>
  <si>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</si>
  <si>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</si>
  <si>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</si>
  <si>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</si>
  <si>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</si>
  <si>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</si>
  <si>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</si>
  <si>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</si>
  <si>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</si>
  <si>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</si>
  <si>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</si>
  <si>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</si>
  <si>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</si>
  <si>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</si>
  <si>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</si>
  <si>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</si>
  <si>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</si>
  <si>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</si>
  <si>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</si>
  <si>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</si>
  <si>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</si>
  <si>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</si>
  <si>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</si>
  <si>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</si>
  <si>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</si>
  <si>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</si>
  <si>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</si>
  <si>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</si>
  <si>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</si>
  <si>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</si>
  <si>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</si>
  <si>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</si>
  <si>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</si>
  <si>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</si>
  <si>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</si>
  <si>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</si>
  <si>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</si>
  <si>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</si>
  <si>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</si>
  <si>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</si>
  <si>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</si>
  <si>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</si>
  <si>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</si>
  <si>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</si>
  <si>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</si>
  <si>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</si>
  <si>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</si>
  <si>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</si>
  <si>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</si>
  <si>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</si>
  <si>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</si>
  <si>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</si>
  <si>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</si>
  <si>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</si>
  <si>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</si>
  <si>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</si>
  <si>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</si>
  <si>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</si>
  <si>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</si>
  <si>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</si>
  <si>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</si>
  <si>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</si>
  <si>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</si>
  <si>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</si>
  <si>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</si>
  <si>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</si>
  <si>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</si>
  <si>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</si>
  <si>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</si>
  <si>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</si>
  <si>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</si>
  <si>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</si>
  <si>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</si>
  <si>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</si>
  <si>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</si>
  <si>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</si>
  <si>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</si>
  <si>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</si>
  <si>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</si>
  <si>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</si>
  <si>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</si>
  <si>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</si>
  <si>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</si>
  <si>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</si>
  <si>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</si>
  <si>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</si>
  <si>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</si>
  <si>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</si>
  <si>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</si>
  <si>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</si>
  <si>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</si>
  <si>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</si>
  <si>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</si>
  <si>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</si>
  <si>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</si>
  <si>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</si>
  <si>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</si>
  <si>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</si>
  <si>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</si>
  <si>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</si>
  <si>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</si>
  <si>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</si>
  <si>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</si>
  <si>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</si>
  <si>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</si>
  <si>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</si>
  <si>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</si>
  <si>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</si>
  <si>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</si>
  <si>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</si>
  <si>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</si>
  <si>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</si>
  <si>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</si>
  <si>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</si>
  <si>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</si>
  <si>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</si>
  <si>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</si>
  <si>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</si>
  <si>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</si>
  <si>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</si>
  <si>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</si>
  <si>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</si>
  <si>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</si>
  <si>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</si>
  <si>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</si>
  <si>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</si>
  <si>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</si>
  <si>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</si>
  <si>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</si>
  <si>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</si>
  <si>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</si>
  <si>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</si>
  <si>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</si>
  <si>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</si>
  <si>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</si>
  <si>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</si>
  <si>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</si>
  <si>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</si>
  <si>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</si>
  <si>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</si>
  <si>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</si>
  <si>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</si>
  <si>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</si>
  <si>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</si>
  <si>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</si>
  <si>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</si>
  <si>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</si>
  <si>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</si>
  <si>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</si>
  <si>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</si>
  <si>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</si>
  <si>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</si>
  <si>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</si>
  <si>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</si>
  <si>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</si>
  <si>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</si>
  <si>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</si>
  <si>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</si>
  <si>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</si>
  <si>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</si>
  <si>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</si>
  <si>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</si>
  <si>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</si>
  <si>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</si>
  <si>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</si>
  <si>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</si>
  <si>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</si>
  <si>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</si>
  <si>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</si>
  <si>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</si>
  <si>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</si>
  <si>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</si>
  <si>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</si>
  <si>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</si>
  <si>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</si>
  <si>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</si>
  <si>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</si>
  <si>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</si>
  <si>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</si>
  <si>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</si>
  <si>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</si>
  <si>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</si>
  <si>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</si>
  <si>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</si>
  <si>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</si>
  <si>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</si>
  <si>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</si>
  <si>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</si>
  <si>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</si>
  <si>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</si>
  <si>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</si>
  <si>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</si>
  <si>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</si>
  <si>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</si>
  <si>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</si>
  <si>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</si>
  <si>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</si>
  <si>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</si>
  <si>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</si>
  <si>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</si>
  <si>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</si>
  <si>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</si>
  <si>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</si>
  <si>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</si>
  <si>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</si>
  <si>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</si>
  <si>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</si>
  <si>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</si>
  <si>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</si>
  <si>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</si>
  <si>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</si>
  <si>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</si>
  <si>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</si>
  <si>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</si>
  <si>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</si>
  <si>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</si>
  <si>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</si>
  <si>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</si>
  <si>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</si>
  <si>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</si>
  <si>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</si>
  <si>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</si>
  <si>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</si>
  <si>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</si>
  <si>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</si>
  <si>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</si>
  <si>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</si>
  <si>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</si>
  <si>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</si>
  <si>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</si>
  <si>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</si>
  <si>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</si>
  <si>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</si>
  <si>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</si>
  <si>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</si>
  <si>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</si>
  <si>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</si>
  <si>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</si>
  <si>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</si>
  <si>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</si>
  <si>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</si>
  <si>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</si>
  <si>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</si>
  <si>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</si>
  <si>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</si>
  <si>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</si>
  <si>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</si>
  <si>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</si>
  <si>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</si>
  <si>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</si>
  <si>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</si>
  <si>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</si>
  <si>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</si>
  <si>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</si>
  <si>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</si>
  <si>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</si>
  <si>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</si>
  <si>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</si>
  <si>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</si>
  <si>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</si>
  <si>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</si>
  <si>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</si>
  <si>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</si>
  <si>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</si>
  <si>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</si>
  <si>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</si>
  <si>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</si>
  <si>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</si>
  <si>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</si>
  <si>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</si>
  <si>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</si>
  <si>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</si>
  <si>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</si>
  <si>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</si>
  <si>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</si>
  <si>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</si>
  <si>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</si>
  <si>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</si>
  <si>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</si>
  <si>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</si>
  <si>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</si>
  <si>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</si>
  <si>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</si>
  <si>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</si>
  <si>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</si>
  <si>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</si>
  <si>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</si>
  <si>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</si>
  <si>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</si>
  <si>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</si>
  <si>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</si>
  <si>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</si>
  <si>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</si>
  <si>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</si>
  <si>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</si>
  <si>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</si>
  <si>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</si>
  <si>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</si>
  <si>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</si>
  <si>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</si>
  <si>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</si>
  <si>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</si>
  <si>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</si>
  <si>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</si>
  <si>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</si>
  <si>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</si>
  <si>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</si>
  <si>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</si>
  <si>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</si>
  <si>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</si>
  <si>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</si>
  <si>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</si>
  <si>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</si>
  <si>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</si>
  <si>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</si>
  <si>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</si>
  <si>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</si>
  <si>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</si>
  <si>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</si>
  <si>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</si>
  <si>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</si>
  <si>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</si>
  <si>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</si>
  <si>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</si>
  <si>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</si>
  <si>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</si>
  <si>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</si>
  <si>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</si>
  <si>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</si>
  <si>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</si>
  <si>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</si>
  <si>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</si>
  <si>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</si>
  <si>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</si>
  <si>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</si>
  <si>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</si>
  <si>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</si>
  <si>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</si>
  <si>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</si>
  <si>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</si>
  <si>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</si>
  <si>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</si>
  <si>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</si>
  <si>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</si>
  <si>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</si>
  <si>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</si>
  <si>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</si>
  <si>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</si>
  <si>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</si>
  <si>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</si>
  <si>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</si>
  <si>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</si>
  <si>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</si>
  <si>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</si>
  <si>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</si>
  <si>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</si>
  <si>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</si>
  <si>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</si>
  <si>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</si>
  <si>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</si>
  <si>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</si>
  <si>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</si>
  <si>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</si>
  <si>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</si>
  <si>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</si>
  <si>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</si>
  <si>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</si>
  <si>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</si>
  <si>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</si>
  <si>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</si>
  <si>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</si>
  <si>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</si>
  <si>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</si>
  <si>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</si>
  <si>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</si>
  <si>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</si>
  <si>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</si>
  <si>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</si>
  <si>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</si>
  <si>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</si>
  <si>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</si>
  <si>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</si>
  <si>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</si>
  <si>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</si>
  <si>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</si>
  <si>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</si>
  <si>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</si>
  <si>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</si>
  <si>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</si>
  <si>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</si>
  <si>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</si>
  <si>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</si>
  <si>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</si>
  <si>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</si>
  <si>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</si>
  <si>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</si>
  <si>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</si>
  <si>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</si>
  <si>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</si>
  <si>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</si>
  <si>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</si>
  <si>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</si>
  <si>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</si>
  <si>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</si>
  <si>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</si>
  <si>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</si>
  <si>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</si>
  <si>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</si>
  <si>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</si>
  <si>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</si>
  <si>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</si>
  <si>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</si>
  <si>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</si>
  <si>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</si>
  <si>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</si>
  <si>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</si>
  <si>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</si>
  <si>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</si>
  <si>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</si>
  <si>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</si>
  <si>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</si>
  <si>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</si>
  <si>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</si>
  <si>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</si>
  <si>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</si>
  <si>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</si>
  <si>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</si>
  <si>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</si>
  <si>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</si>
  <si>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</si>
  <si>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</si>
  <si>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</si>
  <si>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</si>
  <si>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</si>
  <si>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</si>
  <si>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</si>
  <si>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</si>
  <si>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</si>
  <si>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</si>
  <si>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</si>
  <si>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</si>
  <si>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</si>
  <si>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</si>
  <si>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</si>
  <si>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</si>
  <si>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</si>
  <si>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</si>
  <si>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</si>
  <si>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</si>
  <si>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</si>
  <si>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</si>
  <si>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</si>
  <si>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</si>
  <si>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</si>
  <si>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</si>
  <si>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</si>
  <si>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</si>
  <si>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</si>
  <si>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</si>
  <si>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</si>
  <si>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</si>
  <si>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</si>
  <si>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</si>
  <si>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</si>
  <si>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</si>
  <si>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</si>
  <si>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</si>
  <si>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</si>
  <si>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</si>
  <si>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</si>
  <si>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</si>
  <si>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</si>
  <si>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</si>
  <si>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</si>
  <si>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</si>
  <si>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</si>
  <si>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</si>
  <si>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</si>
  <si>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</si>
  <si>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</si>
  <si>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</si>
  <si>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</si>
  <si>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</si>
  <si>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</si>
  <si>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</si>
  <si>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</si>
  <si>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</si>
  <si>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</si>
  <si>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</si>
  <si>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</si>
  <si>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</si>
  <si>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</si>
  <si>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</si>
  <si>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</si>
  <si>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</si>
  <si>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</si>
  <si>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</si>
  <si>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</si>
  <si>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</si>
  <si>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</si>
  <si>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</si>
  <si>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</si>
  <si>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</si>
  <si>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</si>
  <si>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</si>
  <si>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</si>
  <si>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</si>
  <si>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</si>
  <si>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</si>
  <si>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</si>
  <si>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</si>
  <si>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</si>
  <si>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</si>
  <si>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</si>
  <si>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</si>
  <si>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</si>
  <si>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</si>
  <si>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</si>
  <si>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</si>
  <si>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</si>
  <si>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</si>
  <si>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</si>
  <si>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</si>
  <si>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</si>
  <si>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</si>
  <si>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</si>
  <si>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</si>
  <si>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</si>
  <si>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</si>
  <si>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</si>
  <si>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</si>
  <si>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</si>
  <si>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</si>
  <si>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</si>
  <si>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</si>
  <si>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</si>
  <si>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</si>
  <si>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</si>
  <si>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</si>
  <si>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</si>
  <si>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</si>
  <si>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</si>
  <si>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</si>
  <si>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</si>
  <si>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</si>
  <si>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</si>
  <si>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</si>
  <si>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</si>
  <si>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</si>
  <si>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</si>
  <si>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</si>
  <si>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</si>
  <si>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</si>
  <si>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</si>
  <si>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</si>
  <si>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</si>
  <si>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</si>
  <si>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</si>
  <si>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</si>
  <si>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</si>
  <si>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</si>
  <si>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</si>
  <si>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</si>
  <si>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</si>
  <si>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</si>
  <si>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</si>
  <si>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</si>
  <si>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</si>
  <si>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</si>
  <si>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</si>
  <si>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</si>
  <si>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</si>
  <si>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</si>
  <si>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</si>
  <si>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</si>
  <si>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</si>
  <si>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</si>
  <si>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</si>
  <si>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</si>
  <si>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</si>
  <si>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</si>
  <si>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</si>
  <si>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</si>
  <si>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</si>
  <si>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</si>
  <si>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</si>
  <si>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</si>
  <si>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</si>
  <si>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</si>
  <si>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</si>
  <si>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</si>
  <si>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</si>
  <si>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</si>
  <si>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</si>
  <si>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</si>
  <si>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</si>
  <si>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</si>
  <si>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</si>
  <si>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</si>
  <si>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</si>
  <si>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</si>
  <si>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</si>
  <si>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</si>
  <si>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</si>
  <si>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</si>
  <si>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</si>
  <si>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</si>
  <si>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</si>
  <si>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</si>
  <si>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</si>
  <si>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</si>
  <si>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</si>
  <si>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</si>
  <si>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</si>
  <si>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</si>
  <si>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</si>
  <si>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</si>
  <si>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</si>
  <si>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</si>
  <si>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</si>
  <si>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</si>
  <si>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</si>
  <si>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</si>
  <si>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</si>
  <si>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</si>
  <si>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</si>
  <si>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</si>
  <si>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</si>
  <si>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</si>
  <si>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</si>
  <si>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</si>
  <si>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</si>
  <si>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</si>
  <si>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</si>
  <si>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</si>
  <si>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</si>
  <si>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</si>
  <si>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</si>
  <si>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</si>
  <si>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</si>
  <si>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</si>
  <si>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</si>
  <si>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</si>
  <si>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</si>
  <si>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</si>
  <si>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</si>
  <si>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</si>
  <si>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</si>
  <si>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</si>
  <si>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</si>
  <si>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</si>
  <si>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</si>
  <si>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</si>
  <si>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</si>
  <si>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</si>
  <si>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</si>
  <si>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</si>
  <si>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</si>
  <si>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</si>
  <si>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</si>
  <si>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</si>
  <si>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</si>
  <si>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</si>
  <si>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</si>
  <si>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</si>
  <si>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</si>
  <si>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</si>
  <si>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</si>
  <si>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</si>
  <si>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</si>
  <si>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</si>
  <si>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</si>
  <si>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</si>
  <si>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</si>
  <si>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</si>
  <si>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</si>
  <si>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</si>
  <si>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</si>
  <si>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</si>
  <si>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</si>
  <si>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</si>
  <si>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</si>
  <si>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</si>
  <si>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</si>
  <si>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</si>
  <si>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</si>
  <si>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</si>
  <si>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</si>
  <si>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</si>
  <si>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</si>
  <si>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</si>
  <si>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</si>
  <si>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</si>
  <si>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</si>
  <si>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</si>
  <si>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</si>
  <si>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</si>
  <si>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</si>
  <si>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</si>
  <si>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</si>
  <si>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</si>
  <si>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</si>
  <si>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</si>
  <si>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</si>
  <si>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</si>
  <si>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</si>
  <si>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</si>
  <si>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</si>
  <si>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</si>
  <si>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</si>
  <si>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</si>
  <si>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</si>
  <si>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</si>
  <si>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</si>
  <si>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</si>
  <si>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</si>
  <si>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</si>
  <si>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</si>
  <si>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</si>
  <si>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</si>
  <si>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</si>
  <si>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</si>
  <si>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</si>
  <si>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</si>
  <si>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</si>
  <si>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</si>
  <si>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</si>
  <si>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</si>
  <si>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</si>
  <si>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</si>
  <si>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</si>
  <si>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</si>
  <si>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</si>
  <si>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</si>
  <si>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</si>
  <si>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</si>
  <si>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</si>
  <si>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</si>
  <si>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</si>
  <si>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</si>
  <si>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</si>
  <si>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</si>
  <si>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</si>
  <si>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</si>
  <si>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</si>
  <si>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</si>
  <si>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</si>
  <si>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</si>
  <si>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</si>
  <si>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</si>
  <si>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</si>
  <si>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</si>
  <si>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</si>
  <si>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</si>
  <si>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</si>
  <si>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</si>
  <si>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</si>
  <si>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</si>
  <si>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</si>
  <si>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</si>
  <si>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</si>
  <si>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</si>
  <si>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</si>
  <si>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</si>
  <si>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</si>
  <si>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</si>
  <si>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</si>
  <si>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</si>
  <si>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</si>
  <si>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</si>
  <si>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</si>
  <si>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</si>
  <si>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</si>
  <si>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</si>
  <si>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</si>
  <si>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</si>
  <si>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</si>
  <si>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</si>
  <si>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</si>
  <si>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</si>
  <si>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</si>
  <si>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</si>
  <si>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</si>
  <si>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</si>
  <si>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</si>
  <si>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</si>
  <si>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</si>
  <si>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</si>
  <si>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</si>
  <si>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</si>
  <si>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</si>
  <si>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</si>
  <si>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</si>
  <si>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</si>
  <si>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</si>
  <si>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</si>
  <si>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</si>
  <si>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</si>
  <si>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</si>
  <si>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</si>
  <si>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</si>
  <si>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</si>
  <si>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</si>
  <si>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</si>
  <si>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</si>
  <si>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</si>
  <si>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</si>
  <si>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</si>
  <si>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</si>
  <si>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</si>
  <si>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</si>
  <si>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</si>
  <si>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</si>
  <si>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</si>
  <si>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</si>
  <si>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</si>
  <si>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</si>
  <si>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</si>
  <si>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</si>
  <si>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</si>
  <si>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</si>
  <si>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</si>
  <si>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</si>
  <si>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</si>
  <si>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</si>
  <si>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</si>
  <si>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</si>
  <si>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</si>
  <si>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</si>
  <si>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</si>
  <si>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</si>
  <si>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</si>
  <si>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</si>
  <si>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</si>
  <si>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</si>
  <si>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</si>
  <si>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</si>
  <si>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</si>
  <si>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</si>
  <si>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</si>
  <si>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</si>
  <si>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</si>
  <si>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</si>
  <si>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</si>
  <si>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</si>
  <si>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</si>
  <si>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</si>
  <si>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</si>
  <si>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</si>
  <si>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</si>
  <si>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</si>
  <si>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</si>
  <si>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</si>
  <si>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</si>
  <si>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</si>
  <si>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</si>
  <si>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</si>
  <si>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</si>
  <si>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</si>
  <si>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</si>
  <si>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</si>
  <si>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</si>
  <si>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</si>
  <si>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</si>
  <si>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</si>
  <si>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</si>
  <si>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</si>
  <si>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</si>
  <si>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</si>
  <si>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</si>
  <si>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</si>
  <si>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</si>
  <si>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</si>
  <si>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</si>
  <si>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</si>
  <si>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</si>
  <si>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</si>
  <si>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</si>
  <si>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</si>
  <si>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</si>
  <si>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</si>
  <si>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</si>
  <si>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</si>
  <si>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</si>
  <si>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</si>
  <si>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</si>
  <si>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</si>
  <si>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</si>
  <si>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</si>
  <si>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</si>
  <si>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</si>
  <si>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</si>
  <si>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</si>
  <si>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</si>
  <si>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</si>
  <si>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</si>
  <si>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</si>
  <si>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</si>
  <si>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</si>
  <si>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</si>
  <si>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</si>
  <si>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</si>
  <si>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</si>
  <si>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</si>
  <si>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</si>
  <si>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</si>
  <si>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</si>
  <si>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</si>
  <si>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</si>
  <si>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</si>
  <si>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</si>
  <si>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</si>
  <si>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</si>
  <si>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</si>
  <si>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</si>
  <si>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</si>
  <si>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</si>
  <si>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</si>
  <si>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</si>
  <si>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</si>
  <si>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</si>
  <si>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</si>
  <si>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</si>
  <si>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</si>
  <si>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</si>
  <si>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</si>
  <si>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</si>
  <si>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</si>
  <si>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</si>
  <si>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</si>
  <si>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</si>
  <si>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</si>
  <si>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</si>
  <si>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</si>
  <si>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</si>
  <si>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</si>
  <si>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</si>
  <si>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</si>
  <si>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</si>
  <si>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</si>
  <si>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</si>
  <si>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</si>
  <si>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</si>
  <si>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</si>
  <si>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</si>
  <si>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</si>
  <si>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</si>
  <si>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</si>
  <si>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</si>
  <si>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</si>
  <si>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</si>
  <si>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</si>
  <si>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</si>
  <si>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</si>
  <si>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</si>
  <si>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</si>
  <si>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</si>
  <si>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</si>
  <si>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</si>
  <si>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</si>
  <si>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</si>
  <si>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</si>
  <si>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</si>
  <si>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</si>
  <si>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</si>
  <si>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</si>
  <si>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</si>
  <si>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</si>
  <si>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</si>
  <si>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</si>
  <si>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</si>
  <si>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</si>
  <si>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</si>
  <si>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</si>
  <si>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</si>
  <si>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</si>
  <si>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</si>
  <si>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</si>
  <si>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</si>
  <si>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</si>
  <si>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</si>
  <si>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</si>
  <si>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</si>
  <si>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</si>
  <si>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</si>
  <si>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</si>
  <si>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</si>
  <si>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</si>
  <si>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</si>
  <si>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</si>
  <si>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</si>
  <si>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</si>
  <si>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</si>
  <si>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</si>
  <si>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</si>
  <si>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</si>
  <si>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</si>
  <si>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</si>
  <si>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</si>
  <si>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</si>
  <si>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</si>
  <si>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</si>
  <si>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</si>
  <si>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</si>
  <si>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</si>
  <si>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</si>
  <si>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</si>
  <si>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</si>
  <si>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</si>
  <si>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</si>
  <si>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</si>
  <si>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</si>
  <si>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</si>
  <si>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</si>
  <si>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</si>
  <si>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</si>
  <si>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</si>
  <si>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</si>
  <si>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</si>
  <si>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</si>
  <si>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</si>
  <si>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</si>
  <si>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</si>
  <si>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</si>
  <si>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</si>
  <si>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</si>
  <si>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</si>
  <si>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</si>
  <si>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</si>
  <si>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</si>
  <si>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</si>
  <si>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</si>
  <si>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</si>
  <si>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</si>
  <si>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</si>
  <si>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</si>
  <si>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</si>
  <si>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</si>
  <si>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</si>
  <si>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</si>
  <si>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</si>
  <si>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</si>
  <si>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</si>
  <si>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</si>
  <si>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</si>
  <si>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</si>
  <si>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</si>
  <si>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</si>
  <si>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</si>
  <si>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</si>
  <si>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</si>
  <si>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</si>
  <si>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</si>
  <si>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</si>
  <si>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</si>
  <si>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</si>
  <si>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</si>
  <si>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</si>
  <si>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</si>
  <si>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</si>
  <si>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</si>
  <si>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</si>
  <si>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</si>
  <si>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</si>
  <si>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</si>
  <si>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</si>
  <si>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</si>
  <si>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</si>
  <si>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</si>
  <si>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</si>
  <si>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</si>
  <si>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</si>
  <si>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</si>
  <si>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</si>
  <si>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</si>
  <si>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</si>
  <si>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</si>
  <si>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</si>
  <si>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</si>
  <si>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</si>
  <si>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</si>
  <si>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</si>
  <si>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</si>
  <si>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</si>
  <si>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</si>
  <si>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</si>
  <si>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</si>
  <si>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</si>
  <si>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</si>
  <si>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</si>
  <si>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</si>
  <si>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</si>
  <si>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</si>
  <si>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</si>
  <si>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</si>
  <si>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</si>
  <si>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</si>
  <si>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</si>
  <si>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</si>
  <si>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</si>
  <si>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</si>
  <si>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</si>
  <si>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</si>
  <si>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</si>
  <si>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</si>
  <si>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</si>
  <si>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</si>
  <si>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</si>
  <si>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</si>
  <si>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</si>
  <si>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</si>
  <si>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</si>
  <si>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</si>
  <si>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</si>
  <si>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</si>
  <si>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</si>
  <si>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</si>
  <si>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</si>
  <si>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</si>
  <si>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</si>
  <si>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</si>
  <si>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</si>
  <si>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</si>
  <si>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</si>
  <si>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</si>
  <si>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</si>
  <si>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</si>
  <si>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</si>
  <si>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</si>
  <si>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</si>
  <si>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</si>
  <si>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</si>
  <si>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</si>
  <si>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</si>
  <si>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</si>
  <si>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</si>
  <si>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</si>
  <si>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</si>
  <si>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</si>
  <si>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</si>
  <si>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</si>
  <si>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</si>
  <si>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</si>
  <si>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</si>
  <si>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</si>
  <si>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</si>
  <si>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</si>
  <si>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</si>
  <si>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</si>
  <si>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</si>
  <si>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</si>
  <si>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</si>
  <si>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</si>
  <si>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</si>
  <si>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</si>
  <si>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</si>
  <si>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</si>
  <si>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</si>
  <si>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</si>
  <si>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</si>
  <si>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</si>
  <si>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</si>
  <si>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</si>
  <si>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</si>
  <si>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</si>
  <si>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</si>
  <si>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</si>
  <si>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</si>
  <si>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</si>
  <si>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</si>
  <si>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</si>
  <si>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</si>
  <si>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</si>
  <si>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</si>
  <si>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</si>
  <si>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</si>
  <si>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</si>
  <si>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</si>
  <si>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</si>
  <si>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</si>
  <si>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</si>
  <si>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</si>
  <si>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</si>
  <si>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</si>
  <si>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</si>
  <si>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</si>
  <si>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</si>
  <si>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</si>
  <si>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</si>
  <si>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</si>
  <si>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</si>
  <si>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</si>
  <si>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</si>
  <si>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</si>
  <si>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</si>
  <si>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</si>
  <si>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</si>
  <si>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</si>
  <si>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</si>
  <si>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</si>
  <si>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</si>
  <si>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</si>
  <si>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</si>
  <si>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</si>
  <si>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</si>
  <si>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</si>
  <si>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</si>
  <si>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</si>
  <si>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</si>
  <si>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</si>
  <si>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</si>
  <si>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</si>
  <si>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</si>
  <si>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</si>
  <si>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</si>
  <si>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</si>
  <si>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</si>
  <si>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</si>
  <si>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</si>
  <si>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</si>
  <si>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</si>
  <si>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</si>
  <si>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</si>
  <si>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</si>
  <si>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</si>
  <si>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</si>
  <si>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</si>
  <si>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</si>
  <si>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</si>
  <si>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</si>
  <si>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</si>
  <si>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</si>
  <si>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</si>
  <si>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</si>
  <si>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</si>
  <si>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</si>
  <si>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</si>
  <si>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</si>
  <si>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</si>
  <si>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</si>
  <si>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</si>
  <si>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</si>
  <si>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</si>
  <si>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</si>
  <si>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</si>
  <si>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</si>
  <si>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</si>
  <si>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</si>
  <si>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</si>
  <si>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</si>
  <si>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</si>
  <si>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</si>
  <si>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</si>
  <si>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</si>
  <si>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</si>
  <si>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</si>
  <si>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</si>
  <si>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</si>
  <si>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</si>
  <si>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</si>
  <si>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</si>
  <si>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</si>
  <si>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</si>
  <si>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</si>
  <si>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</si>
  <si>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</si>
  <si>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</si>
  <si>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</si>
  <si>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</si>
  <si>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</si>
  <si>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</si>
  <si>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</si>
  <si>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</si>
  <si>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</si>
  <si>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</si>
  <si>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</si>
  <si>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</si>
  <si>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</si>
  <si>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</si>
  <si>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</si>
  <si>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</si>
  <si>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</si>
  <si>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</si>
  <si>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</si>
  <si>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</si>
  <si>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</si>
  <si>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</si>
  <si>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</si>
  <si>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</si>
  <si>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</si>
  <si>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</si>
  <si>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</si>
  <si>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</si>
  <si>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</si>
  <si>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</si>
  <si>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</si>
  <si>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</si>
  <si>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</si>
  <si>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</si>
  <si>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</si>
  <si>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</si>
  <si>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</si>
  <si>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</si>
  <si>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</si>
  <si>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</si>
  <si>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</si>
  <si>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</si>
  <si>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</si>
  <si>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</si>
  <si>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</si>
  <si>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</si>
  <si>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</si>
  <si>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</si>
  <si>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</si>
  <si>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</si>
  <si>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</si>
  <si>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</si>
  <si>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</si>
  <si>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</si>
  <si>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</si>
  <si>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</si>
  <si>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</si>
  <si>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</si>
  <si>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</si>
  <si>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</si>
  <si>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</si>
  <si>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</si>
  <si>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</si>
  <si>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</si>
  <si>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</si>
  <si>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</si>
  <si>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</si>
  <si>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</si>
  <si>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</si>
  <si>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</si>
  <si>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</si>
  <si>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</si>
  <si>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</si>
  <si>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</si>
  <si>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</si>
  <si>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</si>
  <si>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</si>
  <si>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</si>
  <si>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</si>
  <si>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</si>
  <si>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</si>
  <si>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</si>
  <si>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</si>
  <si>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</si>
  <si>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</si>
  <si>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</si>
  <si>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</si>
  <si>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</si>
  <si>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</si>
  <si>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</si>
  <si>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</si>
  <si>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</si>
  <si>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</si>
  <si>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</si>
  <si>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</si>
  <si>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</si>
  <si>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</si>
  <si>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</si>
  <si>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</si>
  <si>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</si>
  <si>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</si>
  <si>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</si>
  <si>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</si>
  <si>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</si>
  <si>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</si>
  <si>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</si>
  <si>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</si>
  <si>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</si>
  <si>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</si>
  <si>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</si>
  <si>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</si>
  <si>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</si>
  <si>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</si>
  <si>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</si>
  <si>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</si>
  <si>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</si>
  <si>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</si>
  <si>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</si>
  <si>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</si>
  <si>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</si>
  <si>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</si>
  <si>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</si>
  <si>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</si>
  <si>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</si>
  <si>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</si>
  <si>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</si>
  <si>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</si>
  <si>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</si>
  <si>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</si>
  <si>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</si>
  <si>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</si>
  <si>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</si>
  <si>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</si>
  <si>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</si>
  <si>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</si>
  <si>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</si>
  <si>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</si>
  <si>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</si>
  <si>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</si>
  <si>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</si>
  <si>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</si>
  <si>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</si>
  <si>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</si>
  <si>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</si>
  <si>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</si>
  <si>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</si>
  <si>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</si>
  <si>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</si>
  <si>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</si>
  <si>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</si>
  <si>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</si>
  <si>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</si>
  <si>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</si>
  <si>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</si>
  <si>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</si>
  <si>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</si>
  <si>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</si>
  <si>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</si>
  <si>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</si>
  <si>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</si>
  <si>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</si>
  <si>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</si>
  <si>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</si>
  <si>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</si>
  <si>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</si>
  <si>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</si>
  <si>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</si>
  <si>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</si>
  <si>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</si>
  <si>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</si>
  <si>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</si>
  <si>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</si>
  <si>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</si>
  <si>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</si>
  <si>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</si>
  <si>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</si>
  <si>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</si>
  <si>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</si>
  <si>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</si>
  <si>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</si>
  <si>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</si>
  <si>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</si>
  <si>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</si>
  <si>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</si>
  <si>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</si>
  <si>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</si>
  <si>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</si>
  <si>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</si>
  <si>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</si>
  <si>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</si>
  <si>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</si>
  <si>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</si>
  <si>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</si>
  <si>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</si>
  <si>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</si>
  <si>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</si>
  <si>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</si>
  <si>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</si>
  <si>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</si>
  <si>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</si>
  <si>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</si>
  <si>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</si>
  <si>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</si>
  <si>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</si>
  <si>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</si>
  <si>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</si>
  <si>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</si>
  <si>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</si>
  <si>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</si>
  <si>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</si>
  <si>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</si>
  <si>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</si>
  <si>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</si>
  <si>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</si>
  <si>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</si>
  <si>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</si>
  <si>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</si>
  <si>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</si>
  <si>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</si>
  <si>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</si>
  <si>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</si>
  <si>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</si>
  <si>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</si>
  <si>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</si>
  <si>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</si>
  <si>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</si>
  <si>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</si>
  <si>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</si>
  <si>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</si>
  <si>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</si>
  <si>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</si>
  <si>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</si>
  <si>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</si>
  <si>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</si>
  <si>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</si>
  <si>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</si>
  <si>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</si>
  <si>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</si>
  <si>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</si>
  <si>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</si>
  <si>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</si>
  <si>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</si>
  <si>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</si>
  <si>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</si>
  <si>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</si>
  <si>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</si>
  <si>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</si>
  <si>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</si>
  <si>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</si>
  <si>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</si>
  <si>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</si>
  <si>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</si>
  <si>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</si>
  <si>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</si>
  <si>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</si>
  <si>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</si>
  <si>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</si>
  <si>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</si>
  <si>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</si>
  <si>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</si>
  <si>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</si>
  <si>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</si>
  <si>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</si>
  <si>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</si>
  <si>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</si>
  <si>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</si>
  <si>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</si>
  <si>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</si>
  <si>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</si>
  <si>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</si>
  <si>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</si>
  <si>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</si>
  <si>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</si>
  <si>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</si>
  <si>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</si>
  <si>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</si>
  <si>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</si>
  <si>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</si>
  <si>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</si>
  <si>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</si>
  <si>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</si>
  <si>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</si>
  <si>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</si>
  <si>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</si>
  <si>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</si>
  <si>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</si>
  <si>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</si>
  <si>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</si>
  <si>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</si>
  <si>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</si>
  <si>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</si>
  <si>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</si>
  <si>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</si>
  <si>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</si>
  <si>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</si>
  <si>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</si>
  <si>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</si>
  <si>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</si>
  <si>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</si>
  <si>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</si>
  <si>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</si>
  <si>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</si>
  <si>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</si>
  <si>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</si>
  <si>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</si>
  <si>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</si>
  <si>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</si>
  <si>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</si>
  <si>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</si>
  <si>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</si>
  <si>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</si>
  <si>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</si>
  <si>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</si>
  <si>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</si>
  <si>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</si>
  <si>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</si>
  <si>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</si>
  <si>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</si>
  <si>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</si>
  <si>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</si>
  <si>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</si>
  <si>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</si>
  <si>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</si>
  <si>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</si>
  <si>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</si>
  <si>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</si>
  <si>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</si>
  <si>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</si>
  <si>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</si>
  <si>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</si>
  <si>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</si>
  <si>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</si>
  <si>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</si>
  <si>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</si>
  <si>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</si>
  <si>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</si>
  <si>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</si>
  <si>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</si>
  <si>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</si>
  <si>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</si>
  <si>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</si>
  <si>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</si>
  <si>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</si>
  <si>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</si>
  <si>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</si>
  <si>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</si>
  <si>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</si>
  <si>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</si>
  <si>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</si>
  <si>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</si>
  <si>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</si>
  <si>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</si>
  <si>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</si>
  <si>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</si>
  <si>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</si>
  <si>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</si>
  <si>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</si>
  <si>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</si>
  <si>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</si>
  <si>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</si>
  <si>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</si>
  <si>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</si>
  <si>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</si>
  <si>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</si>
  <si>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</si>
  <si>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</si>
  <si>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</si>
  <si>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</si>
  <si>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</si>
  <si>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</si>
  <si>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</si>
  <si>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</si>
  <si>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</si>
  <si>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</si>
  <si>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</si>
  <si>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</si>
  <si>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</si>
  <si>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</si>
  <si>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</si>
  <si>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</si>
  <si>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</si>
  <si>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</si>
  <si>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</si>
  <si>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</si>
  <si>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</si>
  <si>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</si>
  <si>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</si>
  <si>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</si>
  <si>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</si>
  <si>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</si>
  <si>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</si>
  <si>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</si>
  <si>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</si>
  <si>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</si>
  <si>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</si>
  <si>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</si>
  <si>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</si>
  <si>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</si>
  <si>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</si>
  <si>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</si>
  <si>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</si>
  <si>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</si>
  <si>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</si>
  <si>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</si>
  <si>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</si>
  <si>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</si>
  <si>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</si>
  <si>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</si>
  <si>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</si>
  <si>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</si>
  <si>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</si>
  <si>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</si>
  <si>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</si>
  <si>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</si>
  <si>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</si>
  <si>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</si>
  <si>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</si>
  <si>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</si>
  <si>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</si>
  <si>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</si>
  <si>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</si>
  <si>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</si>
  <si>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</si>
  <si>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</si>
  <si>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</si>
  <si>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</si>
  <si>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</si>
  <si>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</si>
  <si>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</si>
  <si>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</si>
  <si>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</si>
  <si>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</si>
  <si>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</si>
  <si>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</si>
  <si>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</si>
  <si>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</si>
  <si>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</si>
  <si>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</si>
  <si>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</si>
  <si>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</si>
  <si>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</si>
  <si>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</si>
  <si>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</si>
  <si>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</si>
  <si>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</si>
  <si>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</si>
  <si>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</si>
  <si>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</si>
  <si>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</si>
  <si>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</si>
  <si>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</si>
  <si>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</si>
  <si>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</si>
  <si>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</si>
  <si>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</si>
  <si>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</si>
  <si>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</si>
  <si>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</si>
  <si>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</si>
  <si>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</si>
  <si>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</si>
  <si>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</si>
  <si>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</si>
  <si>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</si>
  <si>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</si>
  <si>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</si>
  <si>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</si>
  <si>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</si>
  <si>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</si>
  <si>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</si>
  <si>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</si>
  <si>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</si>
  <si>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</si>
  <si>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</si>
  <si>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</si>
  <si>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</si>
  <si>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</si>
  <si>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</si>
  <si>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</si>
  <si>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</si>
  <si>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</si>
  <si>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</si>
  <si>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</si>
  <si>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</si>
  <si>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</si>
  <si>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</si>
  <si>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</si>
  <si>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</si>
  <si>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</si>
  <si>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</si>
  <si>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</si>
  <si>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</si>
  <si>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</si>
  <si>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</si>
  <si>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</si>
  <si>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</si>
  <si>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</si>
  <si>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</si>
  <si>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</si>
  <si>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</si>
  <si>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</si>
  <si>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</si>
  <si>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</si>
  <si>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</si>
  <si>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</si>
  <si>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</si>
  <si>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</si>
  <si>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</si>
  <si>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</si>
  <si>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</si>
  <si>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</si>
  <si>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</si>
  <si>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</si>
  <si>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</si>
  <si>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</si>
  <si>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</si>
  <si>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</si>
  <si>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</si>
  <si>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</si>
  <si>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</si>
  <si>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</si>
  <si>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</si>
  <si>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</si>
  <si>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</si>
  <si>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</si>
  <si>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</si>
  <si>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</si>
  <si>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</si>
  <si>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</si>
  <si>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</si>
  <si>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</si>
  <si>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</si>
  <si>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</si>
  <si>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</si>
  <si>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</si>
  <si>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</si>
  <si>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</si>
  <si>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</si>
  <si>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</si>
  <si>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</si>
  <si>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</si>
  <si>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</si>
  <si>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</si>
  <si>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</si>
  <si>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</si>
  <si>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</si>
  <si>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</si>
  <si>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</si>
  <si>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</si>
  <si>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</si>
  <si>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</si>
  <si>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</si>
  <si>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</si>
  <si>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</si>
  <si>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</si>
  <si>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</si>
  <si>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</si>
  <si>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</si>
  <si>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</si>
  <si>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</si>
  <si>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</si>
  <si>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</si>
  <si>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</si>
  <si>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</si>
  <si>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</si>
  <si>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</si>
  <si>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</si>
  <si>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</si>
  <si>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</si>
  <si>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</si>
  <si>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</si>
  <si>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</si>
  <si>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</si>
  <si>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</si>
  <si>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</si>
  <si>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</si>
  <si>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</si>
  <si>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</si>
  <si>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</si>
  <si>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</si>
  <si>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</si>
  <si>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</si>
  <si>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</si>
  <si>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</si>
  <si>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</si>
  <si>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</si>
  <si>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</si>
  <si>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</si>
  <si>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</si>
  <si>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</si>
  <si>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</si>
  <si>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</si>
  <si>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</si>
  <si>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</si>
  <si>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</si>
  <si>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</si>
  <si>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</si>
  <si>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</si>
  <si>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</si>
  <si>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</si>
  <si>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</si>
  <si>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</si>
  <si>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</si>
  <si>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</si>
  <si>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</si>
  <si>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</si>
  <si>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</si>
  <si>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</si>
  <si>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</si>
  <si>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</si>
  <si>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</si>
  <si>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</si>
  <si>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</si>
  <si>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</si>
  <si>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</si>
  <si>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</si>
  <si>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</si>
  <si>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</si>
  <si>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</si>
  <si>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</si>
  <si>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</si>
  <si>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</si>
  <si>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</si>
  <si>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</si>
  <si>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</si>
  <si>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</si>
  <si>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</si>
  <si>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</si>
  <si>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</si>
  <si>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</si>
  <si>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</si>
  <si>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</si>
  <si>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</si>
  <si>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</si>
  <si>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</si>
  <si>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</si>
  <si>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</si>
  <si>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</si>
  <si>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</si>
  <si>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</si>
  <si>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</si>
  <si>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</si>
  <si>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</si>
  <si>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</si>
  <si>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</si>
  <si>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</si>
  <si>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</si>
  <si>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</si>
  <si>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</si>
  <si>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</si>
  <si>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</si>
  <si>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</si>
  <si>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</si>
  <si>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</si>
  <si>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</si>
  <si>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</si>
  <si>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</si>
  <si>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</si>
  <si>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</si>
  <si>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</si>
  <si>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</si>
  <si>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</si>
  <si>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</si>
  <si>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</si>
  <si>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</si>
  <si>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</si>
  <si>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</si>
  <si>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</si>
  <si>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</si>
  <si>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</si>
  <si>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</si>
  <si>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</si>
  <si>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</si>
  <si>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</si>
  <si>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</si>
  <si>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</si>
  <si>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</si>
  <si>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</si>
  <si>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</si>
  <si>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</si>
  <si>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</si>
  <si>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</si>
  <si>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</si>
  <si>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</si>
  <si>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</si>
  <si>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</si>
  <si>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</si>
  <si>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</si>
  <si>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</si>
  <si>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</si>
  <si>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</si>
  <si>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</si>
  <si>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</si>
  <si>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</si>
  <si>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</si>
  <si>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</si>
  <si>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</si>
  <si>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</si>
  <si>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</si>
  <si>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</si>
  <si>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</si>
  <si>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</si>
  <si>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</si>
  <si>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</si>
  <si>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</si>
  <si>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</si>
  <si>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</si>
  <si>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</si>
  <si>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</si>
  <si>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</si>
  <si>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</si>
  <si>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</si>
  <si>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</si>
  <si>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</si>
  <si>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</si>
  <si>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</si>
  <si>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</si>
  <si>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</si>
  <si>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</si>
  <si>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</si>
  <si>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</si>
  <si>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</si>
  <si>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</si>
  <si>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</si>
  <si>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</si>
  <si>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</si>
  <si>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</si>
  <si>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</si>
  <si>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</si>
  <si>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</si>
  <si>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</si>
  <si>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</si>
  <si>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</si>
  <si>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</si>
  <si>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</si>
  <si>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</si>
  <si>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</si>
  <si>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</si>
  <si>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</si>
  <si>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</si>
  <si>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</si>
  <si>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</si>
  <si>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</si>
  <si>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</si>
  <si>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</si>
  <si>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</si>
  <si>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</si>
  <si>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</si>
  <si>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</si>
  <si>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</si>
  <si>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</si>
  <si>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</si>
  <si>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</si>
  <si>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</si>
  <si>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</si>
  <si>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</si>
  <si>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</si>
  <si>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</si>
  <si>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</si>
  <si>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</si>
  <si>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</si>
  <si>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</si>
  <si>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</si>
  <si>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</si>
  <si>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</si>
  <si>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</si>
  <si>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</si>
  <si>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</si>
  <si>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</si>
  <si>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</si>
  <si>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</si>
  <si>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</si>
  <si>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</si>
  <si>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</si>
  <si>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</si>
  <si>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</si>
  <si>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</si>
  <si>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</si>
  <si>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</si>
  <si>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</si>
  <si>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</si>
  <si>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</si>
  <si>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</si>
  <si>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</si>
  <si>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</si>
  <si>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</si>
  <si>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</si>
  <si>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</si>
  <si>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</si>
  <si>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</si>
  <si>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</si>
  <si>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</si>
  <si>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</si>
  <si>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</si>
  <si>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</si>
  <si>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</si>
  <si>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</si>
  <si>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</si>
  <si>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</si>
  <si>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</si>
  <si>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</si>
  <si>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</si>
  <si>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</si>
  <si>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</si>
  <si>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</si>
  <si>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</si>
  <si>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</si>
  <si>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</si>
  <si>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</si>
  <si>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</si>
  <si>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</si>
  <si>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</si>
  <si>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</si>
  <si>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</si>
  <si>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</si>
  <si>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</si>
  <si>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</si>
  <si>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</si>
  <si>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</si>
  <si>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</si>
  <si>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</si>
  <si>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</si>
  <si>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</si>
  <si>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</si>
  <si>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</si>
  <si>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</si>
  <si>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</si>
  <si>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</si>
  <si>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</si>
  <si>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</si>
  <si>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</si>
  <si>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</si>
  <si>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</si>
  <si>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</si>
  <si>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</si>
  <si>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</si>
  <si>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</si>
  <si>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</si>
  <si>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</si>
  <si>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</si>
  <si>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</si>
  <si>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</si>
  <si>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</si>
  <si>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</si>
  <si>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</si>
  <si>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</si>
  <si>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</si>
  <si>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</si>
  <si>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</si>
  <si>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</si>
  <si>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</si>
  <si>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</si>
  <si>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</si>
  <si>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</si>
  <si>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</si>
  <si>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</si>
  <si>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</si>
  <si>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</si>
  <si>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</si>
  <si>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</si>
  <si>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</si>
  <si>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</si>
  <si>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</si>
  <si>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</si>
  <si>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</si>
  <si>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</si>
  <si>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</si>
  <si>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</si>
  <si>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</si>
  <si>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</si>
  <si>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</si>
  <si>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</si>
  <si>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</si>
  <si>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</si>
  <si>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</si>
  <si>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</si>
  <si>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</si>
  <si>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</si>
  <si>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</si>
  <si>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</si>
  <si>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</si>
  <si>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</si>
  <si>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</si>
  <si>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</si>
  <si>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</si>
  <si>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</si>
  <si>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</si>
  <si>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</si>
  <si>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</si>
  <si>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</si>
  <si>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</si>
  <si>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</si>
  <si>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</si>
  <si>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</si>
  <si>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</si>
  <si>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</si>
  <si>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</si>
  <si>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</si>
  <si>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</si>
  <si>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</si>
  <si>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</si>
  <si>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</si>
  <si>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</si>
  <si>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</si>
  <si>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</si>
  <si>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</si>
  <si>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</si>
  <si>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</si>
  <si>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</si>
  <si>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</si>
  <si>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</si>
  <si>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</si>
  <si>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</si>
  <si>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</si>
  <si>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</si>
  <si>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</si>
  <si>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</si>
  <si>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</si>
  <si>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</si>
  <si>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</si>
  <si>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</si>
  <si>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</si>
  <si>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</si>
  <si>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</si>
  <si>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</si>
  <si>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</si>
  <si>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</si>
  <si>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</si>
  <si>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</si>
  <si>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</si>
  <si>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</si>
  <si>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</si>
  <si>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</si>
  <si>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</si>
  <si>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</si>
  <si>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</si>
  <si>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</si>
  <si>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</si>
  <si>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</si>
  <si>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</si>
  <si>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</si>
  <si>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</si>
  <si>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</si>
  <si>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</si>
  <si>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</si>
  <si>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</si>
  <si>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</si>
  <si>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</si>
  <si>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</si>
  <si>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</si>
  <si>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</si>
  <si>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</si>
  <si>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</si>
  <si>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</si>
  <si>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</si>
  <si>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</si>
  <si>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</si>
  <si>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</si>
  <si>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</si>
  <si>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</si>
  <si>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</si>
  <si>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</si>
  <si>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</si>
  <si>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</si>
  <si>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</si>
  <si>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</si>
  <si>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</si>
  <si>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</si>
  <si>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</si>
  <si>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</si>
  <si>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</si>
  <si>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</si>
  <si>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</si>
  <si>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</si>
  <si>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</si>
  <si>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</si>
  <si>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</si>
  <si>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</si>
  <si>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</si>
  <si>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</si>
  <si>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</si>
  <si>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</si>
  <si>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</si>
  <si>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</si>
  <si>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</si>
  <si>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</si>
  <si>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</si>
  <si>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</si>
  <si>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</si>
  <si>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</si>
  <si>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</si>
  <si>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</si>
  <si>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</si>
  <si>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</si>
  <si>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</si>
  <si>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</si>
  <si>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</si>
  <si>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</si>
  <si>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</si>
  <si>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</si>
  <si>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</si>
  <si>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</si>
  <si>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</si>
  <si>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</si>
  <si>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</si>
  <si>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</si>
  <si>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</si>
  <si>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</si>
  <si>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</si>
  <si>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</si>
  <si>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</si>
  <si>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</si>
  <si>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</si>
  <si>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</si>
  <si>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</si>
  <si>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</si>
  <si>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</si>
  <si>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</si>
  <si>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</si>
  <si>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</si>
  <si>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</si>
  <si>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</si>
  <si>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</si>
  <si>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</si>
  <si>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</si>
  <si>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</si>
  <si>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</si>
  <si>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</si>
  <si>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</si>
  <si>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</si>
  <si>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</si>
  <si>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</si>
  <si>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</si>
  <si>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</si>
  <si>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</si>
  <si>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</si>
  <si>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</si>
  <si>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</si>
  <si>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</si>
  <si>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</si>
  <si>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</si>
  <si>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</si>
  <si>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</si>
  <si>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</si>
  <si>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</si>
  <si>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</si>
  <si>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</si>
  <si>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</si>
  <si>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</si>
  <si>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</si>
  <si>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</si>
  <si>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</si>
  <si>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</si>
  <si>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</si>
  <si>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</si>
  <si>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</si>
  <si>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</si>
  <si>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</si>
  <si>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</si>
  <si>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</si>
  <si>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</si>
  <si>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</si>
  <si>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</si>
  <si>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</si>
  <si>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</si>
  <si>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</si>
  <si>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</si>
  <si>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</si>
  <si>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</si>
  <si>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</si>
  <si>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</si>
  <si>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</si>
  <si>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</si>
  <si>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</si>
  <si>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</si>
  <si>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</si>
  <si>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</si>
  <si>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</si>
  <si>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</si>
  <si>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</si>
  <si>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</si>
  <si>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</si>
  <si>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</si>
  <si>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</si>
  <si>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</si>
  <si>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</si>
  <si>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</si>
  <si>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</si>
  <si>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</si>
  <si>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</si>
  <si>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</si>
  <si>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</si>
  <si>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</si>
  <si>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</si>
  <si>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</si>
  <si>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</si>
  <si>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</si>
  <si>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</si>
  <si>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</si>
  <si>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</si>
  <si>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</si>
  <si>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</si>
  <si>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</si>
  <si>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</si>
  <si>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</si>
  <si>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</si>
  <si>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</si>
  <si>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</si>
  <si>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</si>
  <si>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</si>
  <si>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</si>
  <si>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</si>
  <si>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</si>
  <si>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</si>
  <si>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</si>
  <si>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</si>
  <si>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</si>
  <si>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</si>
  <si>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</si>
  <si>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</si>
  <si>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</si>
  <si>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</si>
  <si>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</si>
  <si>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</si>
  <si>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</si>
  <si>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</si>
  <si>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</si>
  <si>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</si>
  <si>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</si>
  <si>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</si>
  <si>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</si>
  <si>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</si>
  <si>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</si>
  <si>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</si>
  <si>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</si>
  <si>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</si>
  <si>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</si>
  <si>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</si>
  <si>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</si>
  <si>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</si>
  <si>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</si>
  <si>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</si>
  <si>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</si>
  <si>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</si>
  <si>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</si>
  <si>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</si>
  <si>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</si>
  <si>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</si>
  <si>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</si>
  <si>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</si>
  <si>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</si>
  <si>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</si>
  <si>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</si>
  <si>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</si>
  <si>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</si>
  <si>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</si>
  <si>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</si>
  <si>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</si>
  <si>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</si>
  <si>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</si>
  <si>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</si>
  <si>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</si>
  <si>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</si>
  <si>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</si>
  <si>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</si>
  <si>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</si>
  <si>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</si>
  <si>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</si>
  <si>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</si>
  <si>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</si>
  <si>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</si>
  <si>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</si>
  <si>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</si>
  <si>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</si>
  <si>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</si>
  <si>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</si>
  <si>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</si>
  <si>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</si>
  <si>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</si>
  <si>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</si>
  <si>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</si>
  <si>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</si>
  <si>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</si>
  <si>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</si>
  <si>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</si>
  <si>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</si>
  <si>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</si>
  <si>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</si>
  <si>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</si>
  <si>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</si>
  <si>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</si>
  <si>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</si>
  <si>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</si>
  <si>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</si>
  <si>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</si>
  <si>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</si>
  <si>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</si>
  <si>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</si>
  <si>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</si>
  <si>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</si>
  <si>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</si>
  <si>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</si>
  <si>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</si>
  <si>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</si>
  <si>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</si>
  <si>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</si>
  <si>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</si>
  <si>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</si>
  <si>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</si>
  <si>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</si>
  <si>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</si>
  <si>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</si>
  <si>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</si>
  <si>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</si>
  <si>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</si>
  <si>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</si>
  <si>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</si>
  <si>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</si>
  <si>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</si>
  <si>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</si>
  <si>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</si>
  <si>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</si>
  <si>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</si>
  <si>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</si>
  <si>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</si>
  <si>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</si>
  <si>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</si>
  <si>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</si>
  <si>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</si>
  <si>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</si>
  <si>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</si>
  <si>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</si>
  <si>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</si>
  <si>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</si>
  <si>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</si>
  <si>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</si>
  <si>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</si>
  <si>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</si>
  <si>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</si>
  <si>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</si>
  <si>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</si>
  <si>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</si>
  <si>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</si>
  <si>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</si>
  <si>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</si>
  <si>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</si>
  <si>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</si>
  <si>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</si>
  <si>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</si>
  <si>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</si>
  <si>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</si>
  <si>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</si>
  <si>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</si>
  <si>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</si>
  <si>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</si>
  <si>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</si>
  <si>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</si>
  <si>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</si>
  <si>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</si>
  <si>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</si>
  <si>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</si>
  <si>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</si>
  <si>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</si>
  <si>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</si>
  <si>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</si>
  <si>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</si>
  <si>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</si>
  <si>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</si>
  <si>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</si>
  <si>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</si>
  <si>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</si>
  <si>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</si>
  <si>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</si>
  <si>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</si>
  <si>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</si>
  <si>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</si>
  <si>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</si>
  <si>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</si>
  <si>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</si>
  <si>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</si>
  <si>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</si>
  <si>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</si>
  <si>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</si>
  <si>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</si>
  <si>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</si>
  <si>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</si>
  <si>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</si>
  <si>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</si>
  <si>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</si>
  <si>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</si>
  <si>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</si>
  <si>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</si>
  <si>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</si>
  <si>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</si>
  <si>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</si>
  <si>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</si>
  <si>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</si>
  <si>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</si>
  <si>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</si>
  <si>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</si>
  <si>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</si>
  <si>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</si>
  <si>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</si>
  <si>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</si>
  <si>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</si>
  <si>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</si>
  <si>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</si>
  <si>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</si>
  <si>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</si>
  <si>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</si>
  <si>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</si>
  <si>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</si>
  <si>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</si>
  <si>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</si>
  <si>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</si>
  <si>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</si>
  <si>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</si>
  <si>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</si>
  <si>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</si>
  <si>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</si>
  <si>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</si>
  <si>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</si>
  <si>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</si>
  <si>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</si>
  <si>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</si>
  <si>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</si>
  <si>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</si>
  <si>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</si>
  <si>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</si>
  <si>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</si>
  <si>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</si>
  <si>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</si>
  <si>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</si>
  <si>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</si>
  <si>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</si>
  <si>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</si>
  <si>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</si>
  <si>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</si>
  <si>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</si>
  <si>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</si>
  <si>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</si>
  <si>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</si>
  <si>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</si>
  <si>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</si>
  <si>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</si>
  <si>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</si>
  <si>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</si>
  <si>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</si>
  <si>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</si>
  <si>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</si>
  <si>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</si>
  <si>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</si>
  <si>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</si>
  <si>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</si>
  <si>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</si>
  <si>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</si>
  <si>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</si>
  <si>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</si>
  <si>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</si>
  <si>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</si>
  <si>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</si>
  <si>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</si>
  <si>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</si>
  <si>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</si>
  <si>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</si>
  <si>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</si>
  <si>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</si>
  <si>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</si>
  <si>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</si>
  <si>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</si>
  <si>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</si>
  <si>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</si>
  <si>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</si>
  <si>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</si>
  <si>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</si>
  <si>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</si>
  <si>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</si>
  <si>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</si>
  <si>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</si>
  <si>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</si>
  <si>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</si>
  <si>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</si>
  <si>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</si>
  <si>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</si>
  <si>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</si>
  <si>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</si>
  <si>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</si>
  <si>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</si>
  <si>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</si>
  <si>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</si>
  <si>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</si>
  <si>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</si>
  <si>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</si>
  <si>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</si>
  <si>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</si>
  <si>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</si>
  <si>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</si>
  <si>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</si>
  <si>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</si>
  <si>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</si>
  <si>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</si>
  <si>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</si>
  <si>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</si>
  <si>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</si>
  <si>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</si>
  <si>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</si>
  <si>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</si>
  <si>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</si>
  <si>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</si>
  <si>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</si>
  <si>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</si>
  <si>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</si>
  <si>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</si>
  <si>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</si>
  <si>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</si>
  <si>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</si>
  <si>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</si>
  <si>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</si>
  <si>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</si>
  <si>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</si>
  <si>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</si>
  <si>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</si>
  <si>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</si>
  <si>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</si>
  <si>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</si>
  <si>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</si>
  <si>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</si>
  <si>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</si>
  <si>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</si>
  <si>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</si>
  <si>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</si>
  <si>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</si>
  <si>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</si>
  <si>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</si>
  <si>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</si>
  <si>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</si>
  <si>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</si>
  <si>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</si>
  <si>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</si>
  <si>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</si>
  <si>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</si>
  <si>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</si>
  <si>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</si>
  <si>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</si>
  <si>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</si>
  <si>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</si>
  <si>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</si>
  <si>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</si>
  <si>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</si>
  <si>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</si>
  <si>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</si>
  <si>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</si>
  <si>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</si>
  <si>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</si>
  <si>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</si>
  <si>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</si>
  <si>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</si>
  <si>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</si>
  <si>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</si>
  <si>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</si>
  <si>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</si>
  <si>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</si>
  <si>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</si>
  <si>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</si>
  <si>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</si>
  <si>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</si>
  <si>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</si>
  <si>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</si>
  <si>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</si>
  <si>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</si>
  <si>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</si>
  <si>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</si>
  <si>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</si>
  <si>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</si>
  <si>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</si>
  <si>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</si>
  <si>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</si>
  <si>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</si>
  <si>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</si>
  <si>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</si>
  <si>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</si>
  <si>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</si>
  <si>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</si>
  <si>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</si>
  <si>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</si>
  <si>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</si>
  <si>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</si>
  <si>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</si>
  <si>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</si>
  <si>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</si>
  <si>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</si>
  <si>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</si>
  <si>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</si>
  <si>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</si>
  <si>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</si>
  <si>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</si>
  <si>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</si>
  <si>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</si>
  <si>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</si>
  <si>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</si>
  <si>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</si>
  <si>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</si>
  <si>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</si>
  <si>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</si>
  <si>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</si>
  <si>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</si>
  <si>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</si>
  <si>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</si>
  <si>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</si>
  <si>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</si>
  <si>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</si>
  <si>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</si>
  <si>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</si>
  <si>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</si>
  <si>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</si>
  <si>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</si>
  <si>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</si>
  <si>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</si>
  <si>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</si>
  <si>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</si>
  <si>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</si>
  <si>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</si>
  <si>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</si>
  <si>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</si>
  <si>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</si>
  <si>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</si>
  <si>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</si>
  <si>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</si>
  <si>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</si>
  <si>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</si>
  <si>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</si>
  <si>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</si>
  <si>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</si>
  <si>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</si>
  <si>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</si>
  <si>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</si>
  <si>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</si>
  <si>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</si>
  <si>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</si>
  <si>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</si>
  <si>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</si>
  <si>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</si>
  <si>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</si>
  <si>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</si>
  <si>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</si>
  <si>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</si>
  <si>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</si>
  <si>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</si>
  <si>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</si>
  <si>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</si>
  <si>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</si>
  <si>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</si>
  <si>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</si>
  <si>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</si>
  <si>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</si>
  <si>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</si>
  <si>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</si>
  <si>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</si>
  <si>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</si>
  <si>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</si>
  <si>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</si>
  <si>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</si>
  <si>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</si>
  <si>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</si>
  <si>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</si>
  <si>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</si>
  <si>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</si>
  <si>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</si>
  <si>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</si>
  <si>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</si>
  <si>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</si>
  <si>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</si>
  <si>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</si>
  <si>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</si>
  <si>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</si>
  <si>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</si>
  <si>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</si>
  <si>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</si>
  <si>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</si>
  <si>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</si>
  <si>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</si>
  <si>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</si>
  <si>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</si>
  <si>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</si>
  <si>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</si>
  <si>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</si>
  <si>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</si>
  <si>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</si>
  <si>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</si>
  <si>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</si>
  <si>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</si>
  <si>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</si>
  <si>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</si>
  <si>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</si>
  <si>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</si>
  <si>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</si>
  <si>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</si>
  <si>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</si>
  <si>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</si>
  <si>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</si>
  <si>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</si>
  <si>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</si>
  <si>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</si>
  <si>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</si>
  <si>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</si>
  <si>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</si>
  <si>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</si>
  <si>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</si>
  <si>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</si>
  <si>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</si>
  <si>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</si>
  <si>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</si>
  <si>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</si>
  <si>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</si>
  <si>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</si>
  <si>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</si>
  <si>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</si>
  <si>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</si>
  <si>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</si>
  <si>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</si>
  <si>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</si>
  <si>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</si>
  <si>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</si>
  <si>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</si>
  <si>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</si>
  <si>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</si>
  <si>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</si>
  <si>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</si>
  <si>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</si>
  <si>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</si>
  <si>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</si>
  <si>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</si>
  <si>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</si>
  <si>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</si>
  <si>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</si>
  <si>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</si>
  <si>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</si>
  <si>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</si>
  <si>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</si>
  <si>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</si>
  <si>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</si>
  <si>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</si>
  <si>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</si>
  <si>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</si>
  <si>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</si>
  <si>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</si>
  <si>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</si>
  <si>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</si>
  <si>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</si>
  <si>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</si>
  <si>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</si>
  <si>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</si>
  <si>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</si>
  <si>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</si>
  <si>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</si>
  <si>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</si>
  <si>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</si>
  <si>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</si>
  <si>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</si>
  <si>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</si>
  <si>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</si>
  <si>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</si>
  <si>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</si>
  <si>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</si>
  <si>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</si>
  <si>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</si>
  <si>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</si>
  <si>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</si>
  <si>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</si>
  <si>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</si>
  <si>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</si>
  <si>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</si>
  <si>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</si>
  <si>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</si>
  <si>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</si>
  <si>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</si>
  <si>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</si>
  <si>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</si>
  <si>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</si>
  <si>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</si>
  <si>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</si>
  <si>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</si>
  <si>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</si>
  <si>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</si>
  <si>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</si>
  <si>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</si>
  <si>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</si>
  <si>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</si>
  <si>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</si>
  <si>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</si>
  <si>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</si>
  <si>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</si>
  <si>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</si>
  <si>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</si>
  <si>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</si>
  <si>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</si>
  <si>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</si>
  <si>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</si>
  <si>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</si>
  <si>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</si>
  <si>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</si>
  <si>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</si>
  <si>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</si>
  <si>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</si>
  <si>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</si>
  <si>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</si>
  <si>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</si>
  <si>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</si>
  <si>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</si>
  <si>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</si>
  <si>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</si>
  <si>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</si>
  <si>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</si>
  <si>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</si>
  <si>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</si>
  <si>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</si>
  <si>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</si>
  <si>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</si>
  <si>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</si>
  <si>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</si>
  <si>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</si>
  <si>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</si>
  <si>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</si>
  <si>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</si>
  <si>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</si>
  <si>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</si>
  <si>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</si>
  <si>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</si>
  <si>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</si>
  <si>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</si>
  <si>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</si>
  <si>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</si>
  <si>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</si>
  <si>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</si>
  <si>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</si>
  <si>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</si>
  <si>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</si>
  <si>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</si>
  <si>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</si>
  <si>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</si>
  <si>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</si>
  <si>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</si>
  <si>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</si>
  <si>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</si>
  <si>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</si>
  <si>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</si>
  <si>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</si>
  <si>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</si>
  <si>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</si>
  <si>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</si>
  <si>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</si>
  <si>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</si>
  <si>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</si>
  <si>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</si>
  <si>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</si>
  <si>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</si>
  <si>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</si>
  <si>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</si>
  <si>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</si>
  <si>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</si>
  <si>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</si>
  <si>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</si>
  <si>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</si>
  <si>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</si>
  <si>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</si>
  <si>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</si>
  <si>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</si>
  <si>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</si>
  <si>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</si>
  <si>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</si>
  <si>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</si>
  <si>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</si>
  <si>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</si>
  <si>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</si>
  <si>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</si>
  <si>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</si>
  <si>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</si>
  <si>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</si>
  <si>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</si>
  <si>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</si>
  <si>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</si>
  <si>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</si>
  <si>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</si>
  <si>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</si>
  <si>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</si>
  <si>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</si>
  <si>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</si>
  <si>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</si>
  <si>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</si>
  <si>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</si>
  <si>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</si>
  <si>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</si>
  <si>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</si>
  <si>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</si>
  <si>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</si>
  <si>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</si>
  <si>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</si>
  <si>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</si>
  <si>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</si>
  <si>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</si>
  <si>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</si>
  <si>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</si>
  <si>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</si>
  <si>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</si>
  <si>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</si>
  <si>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</si>
  <si>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</si>
  <si>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</si>
  <si>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</si>
  <si>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</si>
  <si>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</si>
  <si>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</si>
  <si>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</si>
  <si>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</si>
  <si>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</si>
  <si>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</si>
  <si>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</si>
  <si>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</si>
  <si>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</si>
  <si>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</si>
  <si>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</si>
  <si>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</si>
  <si>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</si>
  <si>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</si>
  <si>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</si>
  <si>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</si>
  <si>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</si>
  <si>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</si>
  <si>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</si>
  <si>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</si>
  <si>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</si>
  <si>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</si>
  <si>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</si>
  <si>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</si>
  <si>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</si>
  <si>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</si>
  <si>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</si>
  <si>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</si>
  <si>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</si>
  <si>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</si>
  <si>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</si>
  <si>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</si>
  <si>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</si>
  <si>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</si>
  <si>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</si>
  <si>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</si>
  <si>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</si>
  <si>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</si>
  <si>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</si>
  <si>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</si>
  <si>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</si>
  <si>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</si>
  <si>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</si>
  <si>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</si>
  <si>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</si>
  <si>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</si>
  <si>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</si>
  <si>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</si>
  <si>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</si>
  <si>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</si>
  <si>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</si>
  <si>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</si>
  <si>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</si>
  <si>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</si>
  <si>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</si>
  <si>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</si>
  <si>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</si>
  <si>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</si>
  <si>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</si>
  <si>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</si>
  <si>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</si>
  <si>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</si>
  <si>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</si>
  <si>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</si>
  <si>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</si>
  <si>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</si>
  <si>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</si>
  <si>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</si>
  <si>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</si>
  <si>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</si>
  <si>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</si>
  <si>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</si>
  <si>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</si>
  <si>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</si>
  <si>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</si>
  <si>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</si>
  <si>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</si>
  <si>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</si>
  <si>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</si>
  <si>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</si>
  <si>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</si>
  <si>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</si>
  <si>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</si>
  <si>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</si>
  <si>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</si>
  <si>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</si>
  <si>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</si>
  <si>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</si>
  <si>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</si>
  <si>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</si>
  <si>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</si>
  <si>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</si>
  <si>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</si>
  <si>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</si>
  <si>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</si>
  <si>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</si>
  <si>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</si>
  <si>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</si>
  <si>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</si>
  <si>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</si>
  <si>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</si>
  <si>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</si>
  <si>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</si>
  <si>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</si>
  <si>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</si>
  <si>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</si>
  <si>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</si>
  <si>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</si>
  <si>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</si>
  <si>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</si>
  <si>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</si>
  <si>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</si>
  <si>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</si>
  <si>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</si>
  <si>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</si>
  <si>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</si>
  <si>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</si>
  <si>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</si>
  <si>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</si>
  <si>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</si>
  <si>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</si>
  <si>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</si>
  <si>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</si>
  <si>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</si>
  <si>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</si>
  <si>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</si>
  <si>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</si>
  <si>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</si>
  <si>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</si>
  <si>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</si>
  <si>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</si>
  <si>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</si>
  <si>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</si>
  <si>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</si>
  <si>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</si>
  <si>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</si>
  <si>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</si>
  <si>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</si>
  <si>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</si>
  <si>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</si>
  <si>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</si>
  <si>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</si>
  <si>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</si>
  <si>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</si>
  <si>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</si>
  <si>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</si>
  <si>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</si>
  <si>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</si>
  <si>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</si>
  <si>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</si>
  <si>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</si>
  <si>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</si>
  <si>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</si>
  <si>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</si>
  <si>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</si>
  <si>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</si>
  <si>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</si>
  <si>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</si>
  <si>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</si>
  <si>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</si>
  <si>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</si>
  <si>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</si>
  <si>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</si>
  <si>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</si>
  <si>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</si>
  <si>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</si>
  <si>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</si>
  <si>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</si>
  <si>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</si>
  <si>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</si>
  <si>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</si>
  <si>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</si>
  <si>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</si>
  <si>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</si>
  <si>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</si>
  <si>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</si>
  <si>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</si>
  <si>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</si>
  <si>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</si>
  <si>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</si>
  <si>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</si>
  <si>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</si>
  <si>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</si>
  <si>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</si>
  <si>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</si>
  <si>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</si>
  <si>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</si>
  <si>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</si>
  <si>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</si>
  <si>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</si>
  <si>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</si>
  <si>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</si>
  <si>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</si>
  <si>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</si>
  <si>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</si>
  <si>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</si>
  <si>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</si>
  <si>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</si>
  <si>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</si>
  <si>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</si>
  <si>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</si>
  <si>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</si>
  <si>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</si>
  <si>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</si>
  <si>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</si>
  <si>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</si>
  <si>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</si>
  <si>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</si>
  <si>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</si>
  <si>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</si>
  <si>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</si>
  <si>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</si>
  <si>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</si>
  <si>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</si>
  <si>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</si>
  <si>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</si>
  <si>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</si>
  <si>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</si>
  <si>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</si>
  <si>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</si>
  <si>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</si>
  <si>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</si>
  <si>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</si>
  <si>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</si>
  <si>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</si>
  <si>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</si>
  <si>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</si>
  <si>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</si>
  <si>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</si>
  <si>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</si>
  <si>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</si>
  <si>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</si>
  <si>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</si>
  <si>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</si>
  <si>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</si>
  <si>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</si>
  <si>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</si>
  <si>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</si>
  <si>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</si>
  <si>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</si>
  <si>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</si>
  <si>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</si>
  <si>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</si>
  <si>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</si>
  <si>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</si>
  <si>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</si>
  <si>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</si>
  <si>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</si>
  <si>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</si>
  <si>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</si>
  <si>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</si>
  <si>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</si>
  <si>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</si>
  <si>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</si>
  <si>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</si>
  <si>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</si>
  <si>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</si>
  <si>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</si>
  <si>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</si>
  <si>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</si>
  <si>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</si>
  <si>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</si>
  <si>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</si>
  <si>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</si>
  <si>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</si>
  <si>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</si>
  <si>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</si>
  <si>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</si>
  <si>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</si>
  <si>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</si>
  <si>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</si>
  <si>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</si>
  <si>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</si>
  <si>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</si>
  <si>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</si>
  <si>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</si>
  <si>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</si>
  <si>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</si>
  <si>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</si>
  <si>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</si>
  <si>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</si>
  <si>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</si>
  <si>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</si>
  <si>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</si>
  <si>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</si>
  <si>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</si>
  <si>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</si>
  <si>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</si>
  <si>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</si>
  <si>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</si>
  <si>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</si>
  <si>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</si>
  <si>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</si>
  <si>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</si>
  <si>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</si>
  <si>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</si>
  <si>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</si>
  <si>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</si>
  <si>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</si>
  <si>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</si>
  <si>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</si>
  <si>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</si>
  <si>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</si>
  <si>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</si>
  <si>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</si>
  <si>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</si>
  <si>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</si>
  <si>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</si>
  <si>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</si>
  <si>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</si>
  <si>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</si>
  <si>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</si>
  <si>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</si>
  <si>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</si>
  <si>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</si>
  <si>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</si>
  <si>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</si>
  <si>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</si>
  <si>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</si>
  <si>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</si>
  <si>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</si>
  <si>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</si>
  <si>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</si>
  <si>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</si>
  <si>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</si>
  <si>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</si>
  <si>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</si>
  <si>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</si>
  <si>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</si>
  <si>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</si>
  <si>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</si>
  <si>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</si>
  <si>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</si>
  <si>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</si>
  <si>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</si>
  <si>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</si>
  <si>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</si>
  <si>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</si>
  <si>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</si>
  <si>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</si>
  <si>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</si>
  <si>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</si>
  <si>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</si>
  <si>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</si>
  <si>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</si>
  <si>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</si>
  <si>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</si>
  <si>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</si>
  <si>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</si>
  <si>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</si>
  <si>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</si>
  <si>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</si>
  <si>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</si>
  <si>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</si>
  <si>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</si>
  <si>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</si>
  <si>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</si>
  <si>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</si>
  <si>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</si>
  <si>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</si>
  <si>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</si>
  <si>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</si>
  <si>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</si>
  <si>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</si>
  <si>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</si>
  <si>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</si>
  <si>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</si>
  <si>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</si>
  <si>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</si>
  <si>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</si>
  <si>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</si>
  <si>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</si>
  <si>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</si>
  <si>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</si>
  <si>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</si>
  <si>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</si>
  <si>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</si>
  <si>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</si>
  <si>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</si>
  <si>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</si>
  <si>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</si>
  <si>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</si>
  <si>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</si>
  <si>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</si>
  <si>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</si>
  <si>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</si>
  <si>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</si>
  <si>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</si>
  <si>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</si>
  <si>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</si>
  <si>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</si>
  <si>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</si>
  <si>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</si>
  <si>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</si>
  <si>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</si>
  <si>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</si>
  <si>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</si>
  <si>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</si>
  <si>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</si>
  <si>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</si>
  <si>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</si>
  <si>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</si>
  <si>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</si>
  <si>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</si>
  <si>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</si>
  <si>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</si>
  <si>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</si>
  <si>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</si>
  <si>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</si>
  <si>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</si>
  <si>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</si>
  <si>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</si>
  <si>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</si>
  <si>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</si>
  <si>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</si>
  <si>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</si>
  <si>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</si>
  <si>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</si>
  <si>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</si>
  <si>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</si>
  <si>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</si>
  <si>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</si>
  <si>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</si>
  <si>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</si>
  <si>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</si>
  <si>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</si>
  <si>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</si>
  <si>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</si>
  <si>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</si>
  <si>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</si>
  <si>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</si>
  <si>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</si>
  <si>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</si>
  <si>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</si>
  <si>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</si>
  <si>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</si>
  <si>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</si>
  <si>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</si>
  <si>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</si>
  <si>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</si>
  <si>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</si>
  <si>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</si>
  <si>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</si>
  <si>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</si>
  <si>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</si>
  <si>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</si>
  <si>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</si>
  <si>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</si>
  <si>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</si>
  <si>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</si>
  <si>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</si>
  <si>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</si>
  <si>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</si>
  <si>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</si>
  <si>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</si>
  <si>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</si>
  <si>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</si>
  <si>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</si>
  <si>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</si>
  <si>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</si>
  <si>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</si>
  <si>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</si>
  <si>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</si>
  <si>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</si>
  <si>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</si>
  <si>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</si>
  <si>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</si>
  <si>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</si>
  <si>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</si>
  <si>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</si>
  <si>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</si>
  <si>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</si>
  <si>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</si>
  <si>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</si>
  <si>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</si>
  <si>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</si>
  <si>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</si>
  <si>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</si>
  <si>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</si>
  <si>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</si>
  <si>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</si>
  <si>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</si>
  <si>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</si>
  <si>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</si>
  <si>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</si>
  <si>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</si>
  <si>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</si>
  <si>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</si>
  <si>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</si>
  <si>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</si>
  <si>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</si>
  <si>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</si>
  <si>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</si>
  <si>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</si>
  <si>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</si>
  <si>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</si>
  <si>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</si>
  <si>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</si>
  <si>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</si>
  <si>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</si>
  <si>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</si>
  <si>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</si>
  <si>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</si>
  <si>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</si>
  <si>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</si>
  <si>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</si>
  <si>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</si>
  <si>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</si>
  <si>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</si>
  <si>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</si>
  <si>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</si>
  <si>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</si>
  <si>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</si>
  <si>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</si>
  <si>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</si>
  <si>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</si>
  <si>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</si>
  <si>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</si>
  <si>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</si>
  <si>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</si>
  <si>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</si>
  <si>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</si>
  <si>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</si>
  <si>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</si>
  <si>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</si>
  <si>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</si>
  <si>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</si>
  <si>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</si>
  <si>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</si>
  <si>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</si>
  <si>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</si>
  <si>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</si>
  <si>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</si>
  <si>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</si>
  <si>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</si>
  <si>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</si>
  <si>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</si>
  <si>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</si>
  <si>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</si>
  <si>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</si>
  <si>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</si>
  <si>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</si>
  <si>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</si>
  <si>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</si>
  <si>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</si>
  <si>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</si>
  <si>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</si>
  <si>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</si>
  <si>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</si>
  <si>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</si>
  <si>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</si>
  <si>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</si>
  <si>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</si>
  <si>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</si>
  <si>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</si>
  <si>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</si>
  <si>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</si>
  <si>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</si>
  <si>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</si>
  <si>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</si>
  <si>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</si>
  <si>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</si>
  <si>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</si>
  <si>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</si>
  <si>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</si>
  <si>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</si>
  <si>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</si>
  <si>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</si>
  <si>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</si>
  <si>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</si>
  <si>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</si>
  <si>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</si>
  <si>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</si>
  <si>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</si>
  <si>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</si>
  <si>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</si>
  <si>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</si>
  <si>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</si>
  <si>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</si>
  <si>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</si>
  <si>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</si>
  <si>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</si>
  <si>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</si>
  <si>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</si>
  <si>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</si>
  <si>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</si>
  <si>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</si>
  <si>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</si>
  <si>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</si>
  <si>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</si>
  <si>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</si>
  <si>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</si>
  <si>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</si>
  <si>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</si>
  <si>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</si>
  <si>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</si>
  <si>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</si>
  <si>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</si>
  <si>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</si>
  <si>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</si>
  <si>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</si>
  <si>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</si>
  <si>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</si>
  <si>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</si>
  <si>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</si>
  <si>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</si>
  <si>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</si>
  <si>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</si>
  <si>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</si>
  <si>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</si>
  <si>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</si>
  <si>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</si>
  <si>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</si>
  <si>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</si>
  <si>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</si>
  <si>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</si>
  <si>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</si>
  <si>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</si>
  <si>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</si>
  <si>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</si>
  <si>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</si>
  <si>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</si>
  <si>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</si>
  <si>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</si>
  <si>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</si>
  <si>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</si>
  <si>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</si>
  <si>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</si>
  <si>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</si>
  <si>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</si>
  <si>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</si>
  <si>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</si>
  <si>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</si>
  <si>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</si>
  <si>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</si>
  <si>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</si>
  <si>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</si>
  <si>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</si>
  <si>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</si>
  <si>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</si>
  <si>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</si>
  <si>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</si>
  <si>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</si>
  <si>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</si>
  <si>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</si>
  <si>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</si>
  <si>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</si>
  <si>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</si>
  <si>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</si>
  <si>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</si>
  <si>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</si>
  <si>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</si>
  <si>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</si>
  <si>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</si>
  <si>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</si>
  <si>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</si>
  <si>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</si>
  <si>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</si>
  <si>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</si>
  <si>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</si>
  <si>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</si>
  <si>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</si>
  <si>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</si>
  <si>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</si>
  <si>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</si>
  <si>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</si>
  <si>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</si>
  <si>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</si>
  <si>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</si>
  <si>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</si>
  <si>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</si>
  <si>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</si>
  <si>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</si>
  <si>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</si>
  <si>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</si>
  <si>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</si>
  <si>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</si>
  <si>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</si>
  <si>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</si>
  <si>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</si>
  <si>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</si>
  <si>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</si>
  <si>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</si>
  <si>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</si>
  <si>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</si>
  <si>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</si>
  <si>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</si>
  <si>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</si>
  <si>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</si>
  <si>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</si>
  <si>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</si>
  <si>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</si>
  <si>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</si>
  <si>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</si>
  <si>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</si>
  <si>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</si>
  <si>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</si>
  <si>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</si>
  <si>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</si>
  <si>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</si>
  <si>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</si>
  <si>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</si>
  <si>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</si>
  <si>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</si>
  <si>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</si>
  <si>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</si>
  <si>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</si>
  <si>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</si>
  <si>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</si>
  <si>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</si>
  <si>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</si>
  <si>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</si>
  <si>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</si>
  <si>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</si>
  <si>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</si>
  <si>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</si>
  <si>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</si>
  <si>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</si>
  <si>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</si>
  <si>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</si>
  <si>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</si>
  <si>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</si>
  <si>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</si>
  <si>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</si>
  <si>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</si>
  <si>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</si>
  <si>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</si>
  <si>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</si>
  <si>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</si>
  <si>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</si>
  <si>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</si>
  <si>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</si>
  <si>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</si>
  <si>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</si>
  <si>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</si>
  <si>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</si>
  <si>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</si>
  <si>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</si>
  <si>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</si>
  <si>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</si>
  <si>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</si>
  <si>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</si>
  <si>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</si>
  <si>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</si>
  <si>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</si>
  <si>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</si>
  <si>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</si>
  <si>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</si>
  <si>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</si>
  <si>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</si>
  <si>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</si>
  <si>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</si>
  <si>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</si>
  <si>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</si>
  <si>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</si>
  <si>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</si>
  <si>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</si>
  <si>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</si>
  <si>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</si>
  <si>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</si>
  <si>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</si>
  <si>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</si>
  <si>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</si>
  <si>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</si>
  <si>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</si>
  <si>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</si>
  <si>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</si>
  <si>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</si>
  <si>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</si>
  <si>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</si>
  <si>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</si>
  <si>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</si>
  <si>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</si>
  <si>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</si>
  <si>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</si>
  <si>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</si>
  <si>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</si>
  <si>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</si>
  <si>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</si>
  <si>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</si>
  <si>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</si>
  <si>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</si>
  <si>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</si>
  <si>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</si>
  <si>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</si>
  <si>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</si>
  <si>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</si>
  <si>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</si>
  <si>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</si>
  <si>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</si>
  <si>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</si>
  <si>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</si>
  <si>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</si>
  <si>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</si>
  <si>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</si>
  <si>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</si>
  <si>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</si>
  <si>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</si>
  <si>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</si>
  <si>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</si>
  <si>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</si>
  <si>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</si>
  <si>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</si>
  <si>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</si>
  <si>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</si>
  <si>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</si>
  <si>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</si>
  <si>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</si>
  <si>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</si>
  <si>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</si>
  <si>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</si>
  <si>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</si>
  <si>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</si>
  <si>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</si>
  <si>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</si>
  <si>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</si>
  <si>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</si>
  <si>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</si>
  <si>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</si>
  <si>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</si>
  <si>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</si>
  <si>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</si>
  <si>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</si>
  <si>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</si>
  <si>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</si>
  <si>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</si>
  <si>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</si>
  <si>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</si>
  <si>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</si>
  <si>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</si>
  <si>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</si>
  <si>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</si>
  <si>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</si>
  <si>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</si>
  <si>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</si>
  <si>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</si>
  <si>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</si>
  <si>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</si>
  <si>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</si>
  <si>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</si>
  <si>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</si>
  <si>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</si>
  <si>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</si>
  <si>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</si>
  <si>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</si>
  <si>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</si>
  <si>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</si>
  <si>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</si>
  <si>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</si>
  <si>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</si>
  <si>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</si>
  <si>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</si>
  <si>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</si>
  <si>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</si>
  <si>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</si>
  <si>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</si>
  <si>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</si>
  <si>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</si>
  <si>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</si>
  <si>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</si>
  <si>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</si>
  <si>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</si>
  <si>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</si>
  <si>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</si>
  <si>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</si>
  <si>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</si>
  <si>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</si>
  <si>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</si>
  <si>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</si>
  <si>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</si>
  <si>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</si>
  <si>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</si>
  <si>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</si>
  <si>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</si>
  <si>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</si>
  <si>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</si>
  <si>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</si>
  <si>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</si>
  <si>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</si>
  <si>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</si>
  <si>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</si>
  <si>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</si>
  <si>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</si>
  <si>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</si>
  <si>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</si>
  <si>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</si>
  <si>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</si>
  <si>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</si>
  <si>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</si>
  <si>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</si>
  <si>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</si>
  <si>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</si>
  <si>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</si>
  <si>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</si>
  <si>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</si>
  <si>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</si>
  <si>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</si>
  <si>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</si>
  <si>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</si>
  <si>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</si>
  <si>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</si>
  <si>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</si>
  <si>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</si>
  <si>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</si>
  <si>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</si>
  <si>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</si>
  <si>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</si>
  <si>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</si>
  <si>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</si>
  <si>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</si>
  <si>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</si>
  <si>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</si>
  <si>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</si>
  <si>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</si>
  <si>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</si>
  <si>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</si>
  <si>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</si>
  <si>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</si>
  <si>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</si>
  <si>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</si>
  <si>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</si>
  <si>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</si>
  <si>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</si>
  <si>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</si>
  <si>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</si>
  <si>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</si>
  <si>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</si>
  <si>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</si>
  <si>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</si>
  <si>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</si>
  <si>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</si>
  <si>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</si>
  <si>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</si>
  <si>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</si>
  <si>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</si>
  <si>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</si>
  <si>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</si>
  <si>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</si>
  <si>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</si>
  <si>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</si>
  <si>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</si>
  <si>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</si>
  <si>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</si>
  <si>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</si>
  <si>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</si>
  <si>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</si>
  <si>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</si>
  <si>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</si>
  <si>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</si>
  <si>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</si>
  <si>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</si>
  <si>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</si>
  <si>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</si>
  <si>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</si>
  <si>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</si>
  <si>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</si>
  <si>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</si>
  <si>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</si>
  <si>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</si>
  <si>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</si>
  <si>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</si>
  <si>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</si>
  <si>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</si>
  <si>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</si>
  <si>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</si>
  <si>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</si>
  <si>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</si>
  <si>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</si>
  <si>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</si>
  <si>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</si>
  <si>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</si>
  <si>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</si>
  <si>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</si>
  <si>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</si>
  <si>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</si>
  <si>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</si>
  <si>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</si>
  <si>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</si>
  <si>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</si>
  <si>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</si>
  <si>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</si>
  <si>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</si>
  <si>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</si>
  <si>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</si>
  <si>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</si>
  <si>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</si>
  <si>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</si>
  <si>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</si>
  <si>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</si>
  <si>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</si>
  <si>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</si>
  <si>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</si>
  <si>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</si>
  <si>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</si>
  <si>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</si>
  <si>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</si>
  <si>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</si>
  <si>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</si>
  <si>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</si>
  <si>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</si>
  <si>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</si>
  <si>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</si>
  <si>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</si>
  <si>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</si>
  <si>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</si>
  <si>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</si>
  <si>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</si>
  <si>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</si>
  <si>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</si>
  <si>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</si>
  <si>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</si>
  <si>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</si>
  <si>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</si>
  <si>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</si>
  <si>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</si>
  <si>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</si>
  <si>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</si>
  <si>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</si>
  <si>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</si>
  <si>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</si>
  <si>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</si>
  <si>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</si>
  <si>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</si>
  <si>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</si>
  <si>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</si>
  <si>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</si>
  <si>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</si>
  <si>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</si>
  <si>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</si>
  <si>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</si>
  <si>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</si>
  <si>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</si>
  <si>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</si>
  <si>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</si>
  <si>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</si>
  <si>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</si>
  <si>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</si>
  <si>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</si>
  <si>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</si>
  <si>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</si>
  <si>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</si>
  <si>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</si>
  <si>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</si>
  <si>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</si>
  <si>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</si>
  <si>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</si>
  <si>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</si>
  <si>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</si>
  <si>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</si>
  <si>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</si>
  <si>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</si>
  <si>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</si>
  <si>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</si>
  <si>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</si>
  <si>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</si>
  <si>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</si>
  <si>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</si>
  <si>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</si>
  <si>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</si>
  <si>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</si>
  <si>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</si>
  <si>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</si>
  <si>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</si>
  <si>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</si>
  <si>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</si>
  <si>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</si>
  <si>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</si>
  <si>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</si>
  <si>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</si>
  <si>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</si>
  <si>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</si>
  <si>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</si>
  <si>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</si>
  <si>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</si>
  <si>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</si>
  <si>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</si>
  <si>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</si>
  <si>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</si>
  <si>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</si>
  <si>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</si>
  <si>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</si>
  <si>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</si>
  <si>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</si>
  <si>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</si>
  <si>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</si>
  <si>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</si>
  <si>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</si>
  <si>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</si>
  <si>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</si>
  <si>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</si>
  <si>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</si>
  <si>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</si>
  <si>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</si>
  <si>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</si>
  <si>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</si>
  <si>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</si>
  <si>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</si>
  <si>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</si>
  <si>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</si>
  <si>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</si>
  <si>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</si>
  <si>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</si>
  <si>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</si>
  <si>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</si>
  <si>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</si>
  <si>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</si>
  <si>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</si>
  <si>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</si>
  <si>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</si>
  <si>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</si>
  <si>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</si>
  <si>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</si>
  <si>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</si>
  <si>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</si>
  <si>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</si>
  <si>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</si>
  <si>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</si>
  <si>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</si>
  <si>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</si>
  <si>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</si>
  <si>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</si>
  <si>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</si>
  <si>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</si>
  <si>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</si>
  <si>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</si>
  <si>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</si>
  <si>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</si>
  <si>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</si>
  <si>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</si>
  <si>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</si>
  <si>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</si>
  <si>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</si>
  <si>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</si>
  <si>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</si>
  <si>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</si>
  <si>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</si>
  <si>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</si>
  <si>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</si>
  <si>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</si>
  <si>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</si>
  <si>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</si>
  <si>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</si>
  <si>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</si>
  <si>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</si>
  <si>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</si>
  <si>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</si>
  <si>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</si>
  <si>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</si>
  <si>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</si>
  <si>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</si>
  <si>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</si>
  <si>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</si>
  <si>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</si>
  <si>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</si>
  <si>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</si>
  <si>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</si>
  <si>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</si>
  <si>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</si>
  <si>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</si>
  <si>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</si>
  <si>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</si>
  <si>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</si>
  <si>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</si>
  <si>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</si>
  <si>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</si>
  <si>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</si>
  <si>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</si>
  <si>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</si>
  <si>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</si>
  <si>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</si>
  <si>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</si>
  <si>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</si>
  <si>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</si>
  <si>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</si>
  <si>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</si>
  <si>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</si>
  <si>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</si>
  <si>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</si>
  <si>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</si>
  <si>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</si>
  <si>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</si>
  <si>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</si>
  <si>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</si>
  <si>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</si>
  <si>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</si>
  <si>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</si>
  <si>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</si>
  <si>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</si>
  <si>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</si>
  <si>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</si>
  <si>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</si>
  <si>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</si>
  <si>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</si>
  <si>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</si>
  <si>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</si>
  <si>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</si>
  <si>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</si>
  <si>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</si>
  <si>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</si>
  <si>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</si>
  <si>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</si>
  <si>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</si>
  <si>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</si>
  <si>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</si>
  <si>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</si>
  <si>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</si>
  <si>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</si>
  <si>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</si>
  <si>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</si>
  <si>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</si>
  <si>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</si>
  <si>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</si>
  <si>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</si>
  <si>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</si>
  <si>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</si>
  <si>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</si>
  <si>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</si>
  <si>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</si>
  <si>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</si>
  <si>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</si>
  <si>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</si>
  <si>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</si>
  <si>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</si>
  <si>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</si>
  <si>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</si>
  <si>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</si>
  <si>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</si>
  <si>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</si>
  <si>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</si>
  <si>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</si>
  <si>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</si>
  <si>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</si>
  <si>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</si>
  <si>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</si>
  <si>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</si>
  <si>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</si>
  <si>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</si>
  <si>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</si>
  <si>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</si>
  <si>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</si>
  <si>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</si>
  <si>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</si>
  <si>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</si>
  <si>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</si>
  <si>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</si>
  <si>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</si>
  <si>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</si>
  <si>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</si>
  <si>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</si>
  <si>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</si>
  <si>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</si>
  <si>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</si>
  <si>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</si>
  <si>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</si>
  <si>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</si>
  <si>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</si>
  <si>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</si>
  <si>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</si>
  <si>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</si>
  <si>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</si>
  <si>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</si>
  <si>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</si>
  <si>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</si>
  <si>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</si>
  <si>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</si>
  <si>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</si>
  <si>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</si>
  <si>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</si>
  <si>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</si>
  <si>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</si>
  <si>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</si>
  <si>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</si>
  <si>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</si>
  <si>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</si>
  <si>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</si>
  <si>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</si>
  <si>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</si>
  <si>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</si>
  <si>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</si>
  <si>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</si>
  <si>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</si>
  <si>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</si>
  <si>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</si>
  <si>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</si>
  <si>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</si>
  <si>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</si>
  <si>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</si>
  <si>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</si>
  <si>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</si>
  <si>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</si>
  <si>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</si>
  <si>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</si>
  <si>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</si>
  <si>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</si>
  <si>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</si>
  <si>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</si>
  <si>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</si>
  <si>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</si>
  <si>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</si>
  <si>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</si>
  <si>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</si>
  <si>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</si>
  <si>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</si>
  <si>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</si>
  <si>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</si>
  <si>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</si>
  <si>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</si>
  <si>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</si>
  <si>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</si>
  <si>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</si>
  <si>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</si>
  <si>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</si>
  <si>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</si>
  <si>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</si>
  <si>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</si>
  <si>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</si>
  <si>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</si>
  <si>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</si>
  <si>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</si>
  <si>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</si>
  <si>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</si>
  <si>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</si>
  <si>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</si>
  <si>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</si>
  <si>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</si>
  <si>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</si>
  <si>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</si>
  <si>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</si>
  <si>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</si>
  <si>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</si>
  <si>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</si>
  <si>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</si>
  <si>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</si>
  <si>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</si>
  <si>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</si>
  <si>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</si>
  <si>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</si>
  <si>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</si>
  <si>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</si>
  <si>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</si>
  <si>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</si>
  <si>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</si>
  <si>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</si>
  <si>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</si>
  <si>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</si>
  <si>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</si>
  <si>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</si>
  <si>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</si>
  <si>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</si>
  <si>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</si>
  <si>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</si>
  <si>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</si>
  <si>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</si>
  <si>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</si>
  <si>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</si>
  <si>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</si>
  <si>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</si>
  <si>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</si>
  <si>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</si>
  <si>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</si>
  <si>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</si>
  <si>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</si>
  <si>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</si>
  <si>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</si>
  <si>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</si>
  <si>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</si>
  <si>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</si>
  <si>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</si>
  <si>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</si>
  <si>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</si>
  <si>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</si>
  <si>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</si>
  <si>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</si>
  <si>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</si>
  <si>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</si>
  <si>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</si>
  <si>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</si>
  <si>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</si>
  <si>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</si>
  <si>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</si>
  <si>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</si>
  <si>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</si>
  <si>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</si>
  <si>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</si>
  <si>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</si>
  <si>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</si>
  <si>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</si>
  <si>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</si>
  <si>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</si>
  <si>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</si>
  <si>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</si>
  <si>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</si>
  <si>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</si>
  <si>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</si>
  <si>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</si>
  <si>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</si>
  <si>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</si>
  <si>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</si>
  <si>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</si>
  <si>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</si>
  <si>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</si>
  <si>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</si>
  <si>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</si>
  <si>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</si>
  <si>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</si>
  <si>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</si>
  <si>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</si>
  <si>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</si>
  <si>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</si>
  <si>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</si>
  <si>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</si>
  <si>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</si>
  <si>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</si>
  <si>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</si>
  <si>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</si>
  <si>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</si>
  <si>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</si>
  <si>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</si>
  <si>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</si>
  <si>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</si>
  <si>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</si>
  <si>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</si>
  <si>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</si>
  <si>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</si>
  <si>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</si>
  <si>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</si>
  <si>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</si>
  <si>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</si>
  <si>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</si>
  <si>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</si>
  <si>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</si>
  <si>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</si>
  <si>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</si>
  <si>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</si>
  <si>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</si>
  <si>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</si>
  <si>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</si>
  <si>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</si>
  <si>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</si>
  <si>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</si>
  <si>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</si>
  <si>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</si>
  <si>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</si>
  <si>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</si>
  <si>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</si>
  <si>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</si>
  <si>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</si>
  <si>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</si>
  <si>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</si>
  <si>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</si>
  <si>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</si>
  <si>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</si>
  <si>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</si>
  <si>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</si>
  <si>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</si>
  <si>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</si>
  <si>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</si>
  <si>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</si>
  <si>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</si>
  <si>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</si>
  <si>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</si>
  <si>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</si>
  <si>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</si>
  <si>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</si>
  <si>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</si>
  <si>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</si>
  <si>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</si>
  <si>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</si>
  <si>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</si>
  <si>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</si>
  <si>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</si>
  <si>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</si>
  <si>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</si>
  <si>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</si>
  <si>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</si>
  <si>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</si>
  <si>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</si>
  <si>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</si>
  <si>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</si>
  <si>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</si>
  <si>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</si>
  <si>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</si>
  <si>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</si>
  <si>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</si>
  <si>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</si>
  <si>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</si>
  <si>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</si>
  <si>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</si>
  <si>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</si>
  <si>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</si>
  <si>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</si>
  <si>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</si>
  <si>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</si>
  <si>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</si>
  <si>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</si>
  <si>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</si>
  <si>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</si>
  <si>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</si>
  <si>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</si>
  <si>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</si>
  <si>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</si>
  <si>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</si>
  <si>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</si>
  <si>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</si>
  <si>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</si>
  <si>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</si>
  <si>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</si>
  <si>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</si>
  <si>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</si>
  <si>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</si>
  <si>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</si>
  <si>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</si>
  <si>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</si>
  <si>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</si>
  <si>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</si>
  <si>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</si>
  <si>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</si>
  <si>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</si>
  <si>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</si>
  <si>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</si>
  <si>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</si>
  <si>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</si>
  <si>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</si>
  <si>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</si>
  <si>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</si>
  <si>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</si>
  <si>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</si>
  <si>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</si>
  <si>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</si>
  <si>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</si>
  <si>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</si>
  <si>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</si>
  <si>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</si>
  <si>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</si>
  <si>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</si>
  <si>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</si>
  <si>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</si>
  <si>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</si>
  <si>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</si>
  <si>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</si>
  <si>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</si>
  <si>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</si>
  <si>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</si>
  <si>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</si>
  <si>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</si>
  <si>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</si>
  <si>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</si>
  <si>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</si>
  <si>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</si>
  <si>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</si>
  <si>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</si>
  <si>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</si>
  <si>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</si>
  <si>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</si>
  <si>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</si>
  <si>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</si>
  <si>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</si>
  <si>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</si>
  <si>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</si>
  <si>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</si>
  <si>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</si>
  <si>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</si>
  <si>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</si>
  <si>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</si>
  <si>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</si>
  <si>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</si>
  <si>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</si>
  <si>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</si>
  <si>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</si>
  <si>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</si>
  <si>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</si>
  <si>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</si>
  <si>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</si>
  <si>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</si>
  <si>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</si>
  <si>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</si>
  <si>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</si>
  <si>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</si>
  <si>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</si>
  <si>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</si>
  <si>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</si>
  <si>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</si>
  <si>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</si>
  <si>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</si>
  <si>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</si>
  <si>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</si>
  <si>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</si>
  <si>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</si>
  <si>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</si>
  <si>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</si>
  <si>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</si>
  <si>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</si>
  <si>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</si>
  <si>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</si>
  <si>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</si>
  <si>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</si>
  <si>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</si>
  <si>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</si>
  <si>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</si>
  <si>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</si>
  <si>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</si>
  <si>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</si>
  <si>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</si>
  <si>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</si>
  <si>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</si>
  <si>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</si>
  <si>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</si>
  <si>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</si>
  <si>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</si>
  <si>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</si>
  <si>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</si>
  <si>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</si>
  <si>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</si>
  <si>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</si>
  <si>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</si>
  <si>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</si>
  <si>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</si>
  <si>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</si>
  <si>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</si>
  <si>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</si>
  <si>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</si>
  <si>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</si>
  <si>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</si>
  <si>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</si>
  <si>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</si>
  <si>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</si>
  <si>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</si>
  <si>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</si>
  <si>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</si>
  <si>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</si>
  <si>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</si>
  <si>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</si>
  <si>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</si>
  <si>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</si>
  <si>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</si>
  <si>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</si>
  <si>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</si>
  <si>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</si>
  <si>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</si>
  <si>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</si>
  <si>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</si>
  <si>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</si>
  <si>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</si>
  <si>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</si>
  <si>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</si>
  <si>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</si>
  <si>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</si>
  <si>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</si>
  <si>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</si>
  <si>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</si>
  <si>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</si>
  <si>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</si>
  <si>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</si>
  <si>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</si>
  <si>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</si>
  <si>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</si>
  <si>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</si>
  <si>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</si>
  <si>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</si>
  <si>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</si>
  <si>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</si>
  <si>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</si>
  <si>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</si>
  <si>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</si>
  <si>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</si>
  <si>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</si>
  <si>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</si>
  <si>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</si>
  <si>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</si>
  <si>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</si>
  <si>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</si>
  <si>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</si>
  <si>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</si>
  <si>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</si>
  <si>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</si>
  <si>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</si>
  <si>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</si>
  <si>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</si>
  <si>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</si>
  <si>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</si>
  <si>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</si>
  <si>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</si>
  <si>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</si>
  <si>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</si>
  <si>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</si>
  <si>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</si>
  <si>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</si>
  <si>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</si>
  <si>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</si>
  <si>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</si>
  <si>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</si>
  <si>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</si>
  <si>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</si>
  <si>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</si>
  <si>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</si>
  <si>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</si>
  <si>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</si>
  <si>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</si>
  <si>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</si>
  <si>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</si>
  <si>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</si>
  <si>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</si>
  <si>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</si>
  <si>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</si>
  <si>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</si>
  <si>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</si>
  <si>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</si>
  <si>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</si>
  <si>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</si>
  <si>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</si>
  <si>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</si>
  <si>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</si>
  <si>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</si>
  <si>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</si>
  <si>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</si>
  <si>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</si>
  <si>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</si>
  <si>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</si>
  <si>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</si>
  <si>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</si>
  <si>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</si>
  <si>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</si>
  <si>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</si>
  <si>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</si>
  <si>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</si>
  <si>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</si>
  <si>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</si>
  <si>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</si>
  <si>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</si>
  <si>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</si>
  <si>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</si>
  <si>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</si>
  <si>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</si>
  <si>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</si>
  <si>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</si>
  <si>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</si>
  <si>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</si>
  <si>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</si>
  <si>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</si>
  <si>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</si>
  <si>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</si>
  <si>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</si>
  <si>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</si>
  <si>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</si>
  <si>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</si>
  <si>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</si>
  <si>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</si>
  <si>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</si>
  <si>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</si>
  <si>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</si>
  <si>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</si>
  <si>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</si>
  <si>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</si>
  <si>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</si>
  <si>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</si>
  <si>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</si>
  <si>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</si>
  <si>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</si>
  <si>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</si>
  <si>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</si>
  <si>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</si>
  <si>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</si>
  <si>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</si>
  <si>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</si>
  <si>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</si>
  <si>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</si>
  <si>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</si>
  <si>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</si>
  <si>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</si>
  <si>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</si>
  <si>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</si>
  <si>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</si>
  <si>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</si>
  <si>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</si>
  <si>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</si>
  <si>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</si>
  <si>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</si>
  <si>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</si>
  <si>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</si>
  <si>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</si>
  <si>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</si>
  <si>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</si>
  <si>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</si>
  <si>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</si>
  <si>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</si>
  <si>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</si>
  <si>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</si>
  <si>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</si>
  <si>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</si>
  <si>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</si>
  <si>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</si>
  <si>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</si>
  <si>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</si>
  <si>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</si>
  <si>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</si>
  <si>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</si>
  <si>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</si>
  <si>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</si>
  <si>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</si>
  <si>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</si>
  <si>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</si>
  <si>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</si>
  <si>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</si>
  <si>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</si>
  <si>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</si>
  <si>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</si>
  <si>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</si>
  <si>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</si>
  <si>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</si>
  <si>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</si>
  <si>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</si>
  <si>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</si>
  <si>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</si>
  <si>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</si>
  <si>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</si>
  <si>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</si>
  <si>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</si>
  <si>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</si>
  <si>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</si>
  <si>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</si>
  <si>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</si>
  <si>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</si>
  <si>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</si>
  <si>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</si>
  <si>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</si>
  <si>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</si>
  <si>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</si>
  <si>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</si>
  <si>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</si>
  <si>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</si>
  <si>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</si>
  <si>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</si>
  <si>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</si>
  <si>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</si>
  <si>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</si>
  <si>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</si>
  <si>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</si>
  <si>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</si>
  <si>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</si>
  <si>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</si>
  <si>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</si>
  <si>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</si>
  <si>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</si>
  <si>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</si>
  <si>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</si>
  <si>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</si>
  <si>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</si>
  <si>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</si>
  <si>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</si>
  <si>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</si>
  <si>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</si>
  <si>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</si>
  <si>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</si>
  <si>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</si>
  <si>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</si>
  <si>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</si>
  <si>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</si>
  <si>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</si>
  <si>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</si>
  <si>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</si>
  <si>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</si>
  <si>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</si>
  <si>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</si>
  <si>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</si>
  <si>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</si>
  <si>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</si>
  <si>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</si>
  <si>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</si>
  <si>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</si>
  <si>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</si>
  <si>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</si>
  <si>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</si>
  <si>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</si>
  <si>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</si>
  <si>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</si>
  <si>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</si>
  <si>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</si>
  <si>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</si>
  <si>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</si>
  <si>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</si>
  <si>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</si>
  <si>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</si>
  <si>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</si>
  <si>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</si>
  <si>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</si>
  <si>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</si>
  <si>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</si>
  <si>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</si>
  <si>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</si>
  <si>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</si>
  <si>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</si>
  <si>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</si>
  <si>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</si>
  <si>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</si>
  <si>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</si>
  <si>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</si>
  <si>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</si>
  <si>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</si>
  <si>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</si>
  <si>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</si>
  <si>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</si>
  <si>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</si>
  <si>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</si>
  <si>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</si>
  <si>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</si>
  <si>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</si>
  <si>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</si>
  <si>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</si>
  <si>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</si>
  <si>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</si>
  <si>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</si>
  <si>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</si>
  <si>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</si>
  <si>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</si>
  <si>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</si>
  <si>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</si>
  <si>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</si>
  <si>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</si>
  <si>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</si>
  <si>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</si>
  <si>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</si>
  <si>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</si>
  <si>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</si>
  <si>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</si>
  <si>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</si>
  <si>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</si>
  <si>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</si>
  <si>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</si>
  <si>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</si>
  <si>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</si>
  <si>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</si>
  <si>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</si>
  <si>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</si>
  <si>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</si>
  <si>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</si>
  <si>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</si>
  <si>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</si>
  <si>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</si>
  <si>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</si>
  <si>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</si>
  <si>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</si>
  <si>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</si>
  <si>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</si>
  <si>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</si>
  <si>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</si>
  <si>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</si>
  <si>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</si>
  <si>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</si>
  <si>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</si>
  <si>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</si>
  <si>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</si>
  <si>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</si>
  <si>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</si>
  <si>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</si>
  <si>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</si>
  <si>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</si>
  <si>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</si>
  <si>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</si>
  <si>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</si>
  <si>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</si>
  <si>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</si>
  <si>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</si>
  <si>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</si>
  <si>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</si>
  <si>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</si>
  <si>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</si>
  <si>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</si>
  <si>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</si>
  <si>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</si>
  <si>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</si>
  <si>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</si>
  <si>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</si>
  <si>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</si>
  <si>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</si>
  <si>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</si>
  <si>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</si>
  <si>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</si>
  <si>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</si>
  <si>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</si>
  <si>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</si>
  <si>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</si>
  <si>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</si>
  <si>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</si>
  <si>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</si>
  <si>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</si>
  <si>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</si>
  <si>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</si>
  <si>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</si>
  <si>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</si>
  <si>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</si>
  <si>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</si>
  <si>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</si>
  <si>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</si>
  <si>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</si>
  <si>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</si>
  <si>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</si>
  <si>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</si>
  <si>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</si>
  <si>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</si>
  <si>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</si>
  <si>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</si>
  <si>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</si>
  <si>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</si>
  <si>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</si>
  <si>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</si>
  <si>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</si>
  <si>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</si>
  <si>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</si>
  <si>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</si>
  <si>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</si>
  <si>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</si>
  <si>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</si>
  <si>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</si>
  <si>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</si>
  <si>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</si>
  <si>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</si>
  <si>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</si>
  <si>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</si>
  <si>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</si>
  <si>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</si>
  <si>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</si>
  <si>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</si>
  <si>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</si>
  <si>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</si>
  <si>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</si>
  <si>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</si>
  <si>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</si>
  <si>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</si>
  <si>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</si>
  <si>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</si>
  <si>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</si>
  <si>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</si>
  <si>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</si>
  <si>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</si>
  <si>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</si>
  <si>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</si>
  <si>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</si>
  <si>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</si>
  <si>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</si>
  <si>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</si>
  <si>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</si>
  <si>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</si>
  <si>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</si>
  <si>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</si>
  <si>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</si>
  <si>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</si>
  <si>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</si>
  <si>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</si>
  <si>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</si>
  <si>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</si>
  <si>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</si>
  <si>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</si>
  <si>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</si>
  <si>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</si>
  <si>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</si>
  <si>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</si>
  <si>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</si>
  <si>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</si>
  <si>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</si>
  <si>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</si>
  <si>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</si>
  <si>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</si>
  <si>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</si>
  <si>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</si>
  <si>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</si>
  <si>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</si>
  <si>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</si>
  <si>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</si>
  <si>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</si>
  <si>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</si>
  <si>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</si>
  <si>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</si>
  <si>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</si>
  <si>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</si>
  <si>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</si>
  <si>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</si>
  <si>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</si>
  <si>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</si>
  <si>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</si>
  <si>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</si>
  <si>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</si>
  <si>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</si>
  <si>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</si>
  <si>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</si>
  <si>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</si>
  <si>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</si>
  <si>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</si>
  <si>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</si>
  <si>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</si>
  <si>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</si>
  <si>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</si>
  <si>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</si>
  <si>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</si>
  <si>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</si>
  <si>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</si>
  <si>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</si>
  <si>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</si>
  <si>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</si>
  <si>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</si>
  <si>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</si>
  <si>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</si>
  <si>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</si>
  <si>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</si>
  <si>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</si>
  <si>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</si>
  <si>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</si>
  <si>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</si>
  <si>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</si>
  <si>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</si>
  <si>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</si>
  <si>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</si>
  <si>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</si>
  <si>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</si>
  <si>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</si>
  <si>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</si>
  <si>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</si>
  <si>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</si>
  <si>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</si>
  <si>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</si>
  <si>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</si>
  <si>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</si>
  <si>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</si>
  <si>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</si>
  <si>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</si>
  <si>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</si>
  <si>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</si>
  <si>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</si>
  <si>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</si>
  <si>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</si>
  <si>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</si>
  <si>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</si>
  <si>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</si>
  <si>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</si>
  <si>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</si>
  <si>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</si>
  <si>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</si>
  <si>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</si>
  <si>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</si>
  <si>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</si>
  <si>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</si>
  <si>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</si>
  <si>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</si>
  <si>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</si>
  <si>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</si>
  <si>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</si>
  <si>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</si>
  <si>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</si>
  <si>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</si>
  <si>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</si>
  <si>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</si>
  <si>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</si>
  <si>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</si>
  <si>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</si>
  <si>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</si>
  <si>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</si>
  <si>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</si>
  <si>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</si>
  <si>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</si>
  <si>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</si>
  <si>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</si>
  <si>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</si>
  <si>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</si>
  <si>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</si>
  <si>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</si>
  <si>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</si>
  <si>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</si>
  <si>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</si>
  <si>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</si>
  <si>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</si>
  <si>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</si>
  <si>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</si>
  <si>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</si>
  <si>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</si>
  <si>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</si>
  <si>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</si>
  <si>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</si>
  <si>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</si>
  <si>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</si>
  <si>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</si>
  <si>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</si>
  <si>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</si>
  <si>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</si>
  <si>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</si>
  <si>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</si>
  <si>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</si>
  <si>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</si>
  <si>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</si>
  <si>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</si>
  <si>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</si>
  <si>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</si>
  <si>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</si>
  <si>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</si>
  <si>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</si>
  <si>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</si>
  <si>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</si>
  <si>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</si>
  <si>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</si>
  <si>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</si>
  <si>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</si>
  <si>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</si>
  <si>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</si>
  <si>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</si>
  <si>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</si>
  <si>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</si>
  <si>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</si>
  <si>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</si>
  <si>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</si>
  <si>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</si>
  <si>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</si>
  <si>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</si>
  <si>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</si>
  <si>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</si>
  <si>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</si>
  <si>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</si>
  <si>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</si>
  <si>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</si>
  <si>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</si>
  <si>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</si>
  <si>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</si>
  <si>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</si>
  <si>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</si>
  <si>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</si>
  <si>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</si>
  <si>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</si>
  <si>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</si>
  <si>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</si>
  <si>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</si>
  <si>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</si>
  <si>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</si>
  <si>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</si>
  <si>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</si>
  <si>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</si>
  <si>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</si>
  <si>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</si>
  <si>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</si>
  <si>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</si>
  <si>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</si>
  <si>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</si>
  <si>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</si>
  <si>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</si>
  <si>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</si>
  <si>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</si>
  <si>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</si>
  <si>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</si>
  <si>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</si>
  <si>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</si>
  <si>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</si>
  <si>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</si>
  <si>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</si>
  <si>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</si>
  <si>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</si>
  <si>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</si>
  <si>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</si>
  <si>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</si>
  <si>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</si>
  <si>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</si>
  <si>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</si>
  <si>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</si>
  <si>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</si>
  <si>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</si>
  <si>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</si>
  <si>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</si>
  <si>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</si>
  <si>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</si>
  <si>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</si>
  <si>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</si>
  <si>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</si>
  <si>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</si>
  <si>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</si>
  <si>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</si>
  <si>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</si>
  <si>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</si>
  <si>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</si>
  <si>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</si>
  <si>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</si>
  <si>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</si>
  <si>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</si>
  <si>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</si>
  <si>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</si>
  <si>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</si>
  <si>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</si>
  <si>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</si>
  <si>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</si>
  <si>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</si>
  <si>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</si>
  <si>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</si>
  <si>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</si>
  <si>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</si>
  <si>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</si>
  <si>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</si>
  <si>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</si>
  <si>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</si>
  <si>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</si>
  <si>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</si>
  <si>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</si>
  <si>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</si>
  <si>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</si>
  <si>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</si>
  <si>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</si>
  <si>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</si>
  <si>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</si>
  <si>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</si>
  <si>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</si>
  <si>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</si>
  <si>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</si>
  <si>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</si>
  <si>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</si>
  <si>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</si>
  <si>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</si>
  <si>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</si>
  <si>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</si>
  <si>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</si>
  <si>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</si>
  <si>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</si>
  <si>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</si>
  <si>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</si>
  <si>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</si>
  <si>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</si>
  <si>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</si>
  <si>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</si>
  <si>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</si>
  <si>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</si>
  <si>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</si>
  <si>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</si>
  <si>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</si>
  <si>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</si>
  <si>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</si>
  <si>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</si>
  <si>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</si>
  <si>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</si>
  <si>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</si>
  <si>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</si>
  <si>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</si>
  <si>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</si>
  <si>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</si>
  <si>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</si>
  <si>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</si>
  <si>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</si>
  <si>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</si>
  <si>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</si>
  <si>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</si>
  <si>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</si>
  <si>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</si>
  <si>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</si>
  <si>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</si>
  <si>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</si>
  <si>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</si>
  <si>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</si>
  <si>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</si>
  <si>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</si>
  <si>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</si>
  <si>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</si>
  <si>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</si>
  <si>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</si>
  <si>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</si>
  <si>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</si>
  <si>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</si>
  <si>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</si>
  <si>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</si>
  <si>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</si>
  <si>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</si>
  <si>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</si>
  <si>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</si>
  <si>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</si>
  <si>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</si>
  <si>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</si>
  <si>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</si>
  <si>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</si>
  <si>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</si>
  <si>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</si>
  <si>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</si>
  <si>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</si>
  <si>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</si>
  <si>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</si>
  <si>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</si>
  <si>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</si>
  <si>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</si>
  <si>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</si>
  <si>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</si>
  <si>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</si>
  <si>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</si>
  <si>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</si>
  <si>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</si>
  <si>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</si>
  <si>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</si>
  <si>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</si>
  <si>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</si>
  <si>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</si>
  <si>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</si>
  <si>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</si>
  <si>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</si>
  <si>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</si>
  <si>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</si>
  <si>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</si>
  <si>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</si>
  <si>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</si>
  <si>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</si>
  <si>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</si>
  <si>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</si>
  <si>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</si>
  <si>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</si>
  <si>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</si>
  <si>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</si>
  <si>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</si>
  <si>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</si>
  <si>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</si>
  <si>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</si>
  <si>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</si>
  <si>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</si>
  <si>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</si>
  <si>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</si>
  <si>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</si>
  <si>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</si>
  <si>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</si>
  <si>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</si>
  <si>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</si>
  <si>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</si>
  <si>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</si>
  <si>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</si>
  <si>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</si>
  <si>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</si>
  <si>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</si>
  <si>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</si>
  <si>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</si>
  <si>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</si>
  <si>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</si>
  <si>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</si>
  <si>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</si>
  <si>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</si>
  <si>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</si>
  <si>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</si>
  <si>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</si>
  <si>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</si>
  <si>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</si>
  <si>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</si>
  <si>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</si>
  <si>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</si>
  <si>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</si>
  <si>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</si>
  <si>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</si>
  <si>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</si>
  <si>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</si>
  <si>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</si>
  <si>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</si>
  <si>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</si>
  <si>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</si>
  <si>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</si>
  <si>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</si>
  <si>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</si>
  <si>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</si>
  <si>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</si>
  <si>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</si>
  <si>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</si>
  <si>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</si>
  <si>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</si>
  <si>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</si>
  <si>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</si>
  <si>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</si>
  <si>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</si>
  <si>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</si>
  <si>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</si>
  <si>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</si>
  <si>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</si>
  <si>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</si>
  <si>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</si>
  <si>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</si>
  <si>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</si>
  <si>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</si>
  <si>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</si>
  <si>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</si>
  <si>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</si>
  <si>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</si>
  <si>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</si>
  <si>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</si>
  <si>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</si>
  <si>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</si>
  <si>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</si>
  <si>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</si>
  <si>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</si>
  <si>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</si>
  <si>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</si>
  <si>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</si>
  <si>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</si>
  <si>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</si>
  <si>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</si>
  <si>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</si>
  <si>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</si>
  <si>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</si>
  <si>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</si>
  <si>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</si>
  <si>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</si>
  <si>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</si>
  <si>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</si>
  <si>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</si>
  <si>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</si>
  <si>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</si>
  <si>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</si>
  <si>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</si>
  <si>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</si>
  <si>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</si>
  <si>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</si>
  <si>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</si>
  <si>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</si>
  <si>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</si>
  <si>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</si>
  <si>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</si>
  <si>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</si>
  <si>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</si>
  <si>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</si>
  <si>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</si>
  <si>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</si>
  <si>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</si>
  <si>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</si>
  <si>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</si>
  <si>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</si>
  <si>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</si>
  <si>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</si>
  <si>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</si>
  <si>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</si>
  <si>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</si>
  <si>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</si>
  <si>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</si>
  <si>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</si>
  <si>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</si>
  <si>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</si>
  <si>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</si>
  <si>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</si>
  <si>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</si>
  <si>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</si>
  <si>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</si>
  <si>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</si>
  <si>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</si>
  <si>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</si>
  <si>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</si>
  <si>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</si>
  <si>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</si>
  <si>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</si>
  <si>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</si>
  <si>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</si>
  <si>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</si>
  <si>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</si>
  <si>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</si>
  <si>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</si>
  <si>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</si>
  <si>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</si>
  <si>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</si>
  <si>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</si>
  <si>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</si>
  <si>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</si>
  <si>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</si>
  <si>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</si>
  <si>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</si>
  <si>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</si>
  <si>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</si>
  <si>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</si>
  <si>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</si>
  <si>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</si>
  <si>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</si>
  <si>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</si>
  <si>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</si>
  <si>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</si>
  <si>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</si>
  <si>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</si>
  <si>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</si>
  <si>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</si>
  <si>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</si>
  <si>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</si>
  <si>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</si>
  <si>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</si>
  <si>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</si>
  <si>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</si>
  <si>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</si>
  <si>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</si>
  <si>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</si>
  <si>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</si>
  <si>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</si>
  <si>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</si>
  <si>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</si>
  <si>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</si>
  <si>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</si>
  <si>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</si>
  <si>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</si>
  <si>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</si>
  <si>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</si>
  <si>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</si>
  <si>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</si>
  <si>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</si>
  <si>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</si>
  <si>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</si>
  <si>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</si>
  <si>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</si>
  <si>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</si>
  <si>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</si>
  <si>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</si>
  <si>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</si>
  <si>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</si>
  <si>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</si>
  <si>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</si>
  <si>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</si>
  <si>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</si>
  <si>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</si>
  <si>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</si>
  <si>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</si>
  <si>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</si>
  <si>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</si>
  <si>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</si>
  <si>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</si>
  <si>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</si>
  <si>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</si>
  <si>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</si>
  <si>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</si>
  <si>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</si>
  <si>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</si>
  <si>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</si>
  <si>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</si>
  <si>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</si>
  <si>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</si>
  <si>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</si>
  <si>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</si>
  <si>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</si>
  <si>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</si>
  <si>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</si>
  <si>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</si>
  <si>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</si>
  <si>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</si>
  <si>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</si>
  <si>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</si>
  <si>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</si>
  <si>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</si>
  <si>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</si>
  <si>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</si>
  <si>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</si>
  <si>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</si>
  <si>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</si>
  <si>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</si>
  <si>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</si>
  <si>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</si>
  <si>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</si>
  <si>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</si>
  <si>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</si>
  <si>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</si>
  <si>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</si>
  <si>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</si>
  <si>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</si>
  <si>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</si>
  <si>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</si>
  <si>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</si>
  <si>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</si>
  <si>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</si>
  <si>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</si>
  <si>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</si>
  <si>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</si>
  <si>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</si>
  <si>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</si>
  <si>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</si>
  <si>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</si>
  <si>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</si>
  <si>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</si>
  <si>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</si>
  <si>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</si>
  <si>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</si>
  <si>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</si>
  <si>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</si>
  <si>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</si>
  <si>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</si>
  <si>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</si>
  <si>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</si>
  <si>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</si>
  <si>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</si>
  <si>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</si>
  <si>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</si>
  <si>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</si>
  <si>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</si>
  <si>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</si>
  <si>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</si>
  <si>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</si>
  <si>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</si>
  <si>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</si>
  <si>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</si>
  <si>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</si>
  <si>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</si>
  <si>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</si>
  <si>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</si>
  <si>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</si>
  <si>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</si>
  <si>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</si>
  <si>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</si>
  <si>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</si>
  <si>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</si>
  <si>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</si>
  <si>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</si>
  <si>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</si>
  <si>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</si>
  <si>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</si>
  <si>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</si>
  <si>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</si>
  <si>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</si>
  <si>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</si>
  <si>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</si>
  <si>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</si>
  <si>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</si>
  <si>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</si>
  <si>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</si>
  <si>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</si>
  <si>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</si>
  <si>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</si>
  <si>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</si>
  <si>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</si>
  <si>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</si>
  <si>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</si>
  <si>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</si>
  <si>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</si>
  <si>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</si>
  <si>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</si>
  <si>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</si>
  <si>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</si>
  <si>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</si>
  <si>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</si>
  <si>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</si>
  <si>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</si>
  <si>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</si>
  <si>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</si>
  <si>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</si>
  <si>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</si>
  <si>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</si>
  <si>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</si>
  <si>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</si>
  <si>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</si>
  <si>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</si>
  <si>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</si>
  <si>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</si>
  <si>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</si>
  <si>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</si>
  <si>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</si>
  <si>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</si>
  <si>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</si>
  <si>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</si>
  <si>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</si>
  <si>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</si>
  <si>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</si>
  <si>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</si>
  <si>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</si>
  <si>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</si>
  <si>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</si>
  <si>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</si>
  <si>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</si>
  <si>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</si>
  <si>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</si>
  <si>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</si>
  <si>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</si>
  <si>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</si>
  <si>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</si>
  <si>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</si>
  <si>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</si>
  <si>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</si>
  <si>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</si>
  <si>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</si>
  <si>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</si>
  <si>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</si>
  <si>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</si>
  <si>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</si>
  <si>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</si>
  <si>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</si>
  <si>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</si>
  <si>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</si>
  <si>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</si>
  <si>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</si>
  <si>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</si>
  <si>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</si>
  <si>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</si>
  <si>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</si>
  <si>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</si>
  <si>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</si>
  <si>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</si>
  <si>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</si>
  <si>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</si>
  <si>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</si>
  <si>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</si>
  <si>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</si>
  <si>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</si>
  <si>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</si>
  <si>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</si>
  <si>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</si>
  <si>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</si>
  <si>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</si>
  <si>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</si>
  <si>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</si>
  <si>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</si>
  <si>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</si>
  <si>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</si>
  <si>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</si>
  <si>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</si>
  <si>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</si>
  <si>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</si>
  <si>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</si>
  <si>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</si>
  <si>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</si>
  <si>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</si>
  <si>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</si>
  <si>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</si>
  <si>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</si>
  <si>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</si>
  <si>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</si>
  <si>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</si>
  <si>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</si>
  <si>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</si>
  <si>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</si>
  <si>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</si>
  <si>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</si>
  <si>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</si>
  <si>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</si>
  <si>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</si>
  <si>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</si>
  <si>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</si>
  <si>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</si>
  <si>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</si>
  <si>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</si>
  <si>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</si>
  <si>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</si>
  <si>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</si>
  <si>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</si>
  <si>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</si>
  <si>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</si>
  <si>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</si>
  <si>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</si>
  <si>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</si>
  <si>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</si>
  <si>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</si>
  <si>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</si>
  <si>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</si>
  <si>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</si>
  <si>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</si>
  <si>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</si>
  <si>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</si>
  <si>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</si>
  <si>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</si>
  <si>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</si>
  <si>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</si>
  <si>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</si>
  <si>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</si>
  <si>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</si>
  <si>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</si>
  <si>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</si>
  <si>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</si>
  <si>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</si>
  <si>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</si>
  <si>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</si>
  <si>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</si>
  <si>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</si>
  <si>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</si>
  <si>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</si>
  <si>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</si>
  <si>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</si>
  <si>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</si>
  <si>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</si>
  <si>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</si>
  <si>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</si>
  <si>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</si>
  <si>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</si>
  <si>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</si>
  <si>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</si>
  <si>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</si>
  <si>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</si>
  <si>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</si>
  <si>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</si>
  <si>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</si>
  <si>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</si>
  <si>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</si>
  <si>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</si>
  <si>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</si>
  <si>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</si>
  <si>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</si>
  <si>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</si>
  <si>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</si>
  <si>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</si>
  <si>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</si>
  <si>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</si>
  <si>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</si>
  <si>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</si>
  <si>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</si>
  <si>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</si>
  <si>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</si>
  <si>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</si>
  <si>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</si>
  <si>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</si>
  <si>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</si>
  <si>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</si>
  <si>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</si>
  <si>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</si>
  <si>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</si>
  <si>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</si>
  <si>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</si>
  <si>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</si>
  <si>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</si>
  <si>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</si>
  <si>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</si>
  <si>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</si>
  <si>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</si>
  <si>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</si>
  <si>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</si>
  <si>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</si>
  <si>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</si>
  <si>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</si>
  <si>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</si>
  <si>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</si>
  <si>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</si>
  <si>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</si>
  <si>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</si>
  <si>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</si>
  <si>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</si>
  <si>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</si>
  <si>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</si>
  <si>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</si>
  <si>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</si>
  <si>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</si>
  <si>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</si>
  <si>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</si>
  <si>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</si>
  <si>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</si>
  <si>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</si>
  <si>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</si>
  <si>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</si>
  <si>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</si>
  <si>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</si>
  <si>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</si>
  <si>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</si>
  <si>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</si>
  <si>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</si>
  <si>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</si>
  <si>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</si>
  <si>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</si>
  <si>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</si>
  <si>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</si>
  <si>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</si>
  <si>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</si>
  <si>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</si>
  <si>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</si>
  <si>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</si>
  <si>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</si>
  <si>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</si>
  <si>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</si>
  <si>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</si>
  <si>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</si>
  <si>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</si>
  <si>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</si>
  <si>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</si>
  <si>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</si>
  <si>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</si>
  <si>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</si>
  <si>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</si>
  <si>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</si>
  <si>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</si>
  <si>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</si>
  <si>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</si>
  <si>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</si>
  <si>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</si>
  <si>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</si>
  <si>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</si>
  <si>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</si>
  <si>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</si>
  <si>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</si>
  <si>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</si>
  <si>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</si>
  <si>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</si>
  <si>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</si>
  <si>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</si>
  <si>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</si>
  <si>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</si>
  <si>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</si>
  <si>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</si>
  <si>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</si>
  <si>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</si>
  <si>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</si>
  <si>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</si>
  <si>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</si>
  <si>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</si>
  <si>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</si>
  <si>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</si>
  <si>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</si>
  <si>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</si>
  <si>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</si>
  <si>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</si>
  <si>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</si>
  <si>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</si>
  <si>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</si>
  <si>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</si>
  <si>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</si>
  <si>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</si>
  <si>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</si>
  <si>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</si>
  <si>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</si>
  <si>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</si>
  <si>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</si>
  <si>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</si>
  <si>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</si>
  <si>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</si>
  <si>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</si>
  <si>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</si>
  <si>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</si>
  <si>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</si>
  <si>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</si>
  <si>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</si>
  <si>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</si>
  <si>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</si>
  <si>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</si>
  <si>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</si>
  <si>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</si>
  <si>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</si>
  <si>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</si>
  <si>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</si>
  <si>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</si>
  <si>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</si>
  <si>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</si>
  <si>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</si>
  <si>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</si>
  <si>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</si>
  <si>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</si>
  <si>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</si>
  <si>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</si>
  <si>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</si>
  <si>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</si>
  <si>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</si>
  <si>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</si>
  <si>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</si>
  <si>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</si>
  <si>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</si>
  <si>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</si>
  <si>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</si>
  <si>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</si>
  <si>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</si>
  <si>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</si>
  <si>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</si>
  <si>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</si>
  <si>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</si>
  <si>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</si>
  <si>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</si>
  <si>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</si>
  <si>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</si>
  <si>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</si>
  <si>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</si>
  <si>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</si>
  <si>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</si>
  <si>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</si>
  <si>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</si>
  <si>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</si>
  <si>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</si>
  <si>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</si>
  <si>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</si>
  <si>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</si>
  <si>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</si>
  <si>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</si>
  <si>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</si>
  <si>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</si>
  <si>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</si>
  <si>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</si>
  <si>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</si>
  <si>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</si>
  <si>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</si>
  <si>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</si>
  <si>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</si>
  <si>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</si>
  <si>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</si>
  <si>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</si>
  <si>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</si>
  <si>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</si>
  <si>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</si>
  <si>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</si>
  <si>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</si>
  <si>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</si>
  <si>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</si>
  <si>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</si>
  <si>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</si>
  <si>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</si>
  <si>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</si>
  <si>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</si>
  <si>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</si>
  <si>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</si>
  <si>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</si>
  <si>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</si>
  <si>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</si>
  <si>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</si>
  <si>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</si>
  <si>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</si>
  <si>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</si>
  <si>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</si>
  <si>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</si>
  <si>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</si>
  <si>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</si>
  <si>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</si>
  <si>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</si>
  <si>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</si>
  <si>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</si>
  <si>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</si>
  <si>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</si>
  <si>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</si>
  <si>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</si>
  <si>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</si>
  <si>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</si>
  <si>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</si>
  <si>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</si>
  <si>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</si>
  <si>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</si>
  <si>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</si>
  <si>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</si>
  <si>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</si>
  <si>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</si>
  <si>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</si>
  <si>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</si>
  <si>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</si>
  <si>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</si>
  <si>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</si>
  <si>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</si>
  <si>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</si>
  <si>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</si>
  <si>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</si>
  <si>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</si>
  <si>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</si>
  <si>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</si>
  <si>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</si>
  <si>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</si>
  <si>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</si>
  <si>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</si>
  <si>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</si>
  <si>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</si>
  <si>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</si>
  <si>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</si>
  <si>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</si>
  <si>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</si>
  <si>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</si>
  <si>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</si>
  <si>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</si>
  <si>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</si>
  <si>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</si>
  <si>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</si>
  <si>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</si>
  <si>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</si>
  <si>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</si>
  <si>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</si>
  <si>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</si>
  <si>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</si>
  <si>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</si>
  <si>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</si>
  <si>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</si>
  <si>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</si>
  <si>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</si>
  <si>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</si>
  <si>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</si>
  <si>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</si>
  <si>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</si>
  <si>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</si>
  <si>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</si>
  <si>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</si>
  <si>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</si>
  <si>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</si>
  <si>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</si>
  <si>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</si>
  <si>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</si>
  <si>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</si>
  <si>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</si>
  <si>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</si>
  <si>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</si>
  <si>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</si>
  <si>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</si>
  <si>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</si>
  <si>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</si>
  <si>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</si>
  <si>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</si>
  <si>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</si>
  <si>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</si>
  <si>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</si>
  <si>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</si>
  <si>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</si>
  <si>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</si>
  <si>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</si>
  <si>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</si>
  <si>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</si>
  <si>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</si>
  <si>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</si>
  <si>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</si>
  <si>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</si>
  <si>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</si>
  <si>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</si>
  <si>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</si>
  <si>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</si>
  <si>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</si>
  <si>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</si>
  <si>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</si>
  <si>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</si>
  <si>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</si>
  <si>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</si>
  <si>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</si>
  <si>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</si>
  <si>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</si>
  <si>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</si>
  <si>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</si>
  <si>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</si>
  <si>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</si>
  <si>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</si>
  <si>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</si>
  <si>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</si>
  <si>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</si>
  <si>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</si>
  <si>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</si>
  <si>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</si>
  <si>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</si>
  <si>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</si>
  <si>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</si>
  <si>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</si>
  <si>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</si>
  <si>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</si>
  <si>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</si>
  <si>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</si>
  <si>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</si>
  <si>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</si>
  <si>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</si>
  <si>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</si>
  <si>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</si>
  <si>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</si>
  <si>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</si>
  <si>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</si>
  <si>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</si>
  <si>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</si>
  <si>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</si>
  <si>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</si>
  <si>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</si>
  <si>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</si>
  <si>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</si>
  <si>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</si>
  <si>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</si>
  <si>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</si>
  <si>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</si>
  <si>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</si>
  <si>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</si>
  <si>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</si>
  <si>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</si>
  <si>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</si>
  <si>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</si>
  <si>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</si>
  <si>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</si>
  <si>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</si>
  <si>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</si>
  <si>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</si>
  <si>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</si>
  <si>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</si>
  <si>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</si>
  <si>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</si>
  <si>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</si>
  <si>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</si>
  <si>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</si>
  <si>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</si>
  <si>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</si>
  <si>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</si>
  <si>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</si>
  <si>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</si>
  <si>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</si>
  <si>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</si>
  <si>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</si>
  <si>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</si>
  <si>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</si>
  <si>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</si>
  <si>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</si>
  <si>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</si>
  <si>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</si>
  <si>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</si>
  <si>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</si>
  <si>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</si>
  <si>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</si>
  <si>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</si>
  <si>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</si>
  <si>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</si>
  <si>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</si>
  <si>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</si>
  <si>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</si>
  <si>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</si>
  <si>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</si>
  <si>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</si>
  <si>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</si>
  <si>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</si>
  <si>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</si>
  <si>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</si>
  <si>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</si>
  <si>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</si>
  <si>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</si>
  <si>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</si>
  <si>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</si>
  <si>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</si>
  <si>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</si>
  <si>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</si>
  <si>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</si>
  <si>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</si>
  <si>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</si>
  <si>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</si>
  <si>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</si>
  <si>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</si>
  <si>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</si>
  <si>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</si>
  <si>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</si>
  <si>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</si>
  <si>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</si>
  <si>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</si>
  <si>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</si>
  <si>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</si>
  <si>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</si>
  <si>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</si>
  <si>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</si>
  <si>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</si>
  <si>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</si>
  <si>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</si>
  <si>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</si>
  <si>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</si>
  <si>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</si>
  <si>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</si>
  <si>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</si>
  <si>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</si>
  <si>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</si>
  <si>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</si>
  <si>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</si>
  <si>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</si>
  <si>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</si>
  <si>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</si>
  <si>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</si>
  <si>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</si>
  <si>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</si>
  <si>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</si>
  <si>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</si>
  <si>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</si>
  <si>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</si>
  <si>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</si>
  <si>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</si>
  <si>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</si>
  <si>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</si>
  <si>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</si>
  <si>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</si>
  <si>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</si>
  <si>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</si>
  <si>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</si>
  <si>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</si>
  <si>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</si>
  <si>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</si>
  <si>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</si>
  <si>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</si>
  <si>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</si>
  <si>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</si>
  <si>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</si>
  <si>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</si>
  <si>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</si>
  <si>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</si>
  <si>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</si>
  <si>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</si>
  <si>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</si>
  <si>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</si>
  <si>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</si>
  <si>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</si>
  <si>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</si>
  <si>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</si>
  <si>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</si>
  <si>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</si>
  <si>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</si>
  <si>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</si>
  <si>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</si>
  <si>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</si>
  <si>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</si>
  <si>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</si>
  <si>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</si>
  <si>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</si>
  <si>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</si>
  <si>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</si>
  <si>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</si>
  <si>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</si>
  <si>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</si>
  <si>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</si>
  <si>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</si>
  <si>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</si>
  <si>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</si>
  <si>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</si>
  <si>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</si>
  <si>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</si>
  <si>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</si>
  <si>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</si>
  <si>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</si>
  <si>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</si>
  <si>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</si>
  <si>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</si>
  <si>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</si>
  <si>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</si>
  <si>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</si>
  <si>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</si>
  <si>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</si>
  <si>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</si>
  <si>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</si>
  <si>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</si>
  <si>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</si>
  <si>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</si>
  <si>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</si>
  <si>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</si>
  <si>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</si>
  <si>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</si>
  <si>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</si>
  <si>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</si>
  <si>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</si>
  <si>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</si>
  <si>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</si>
  <si>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</si>
  <si>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</si>
  <si>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</si>
  <si>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</si>
  <si>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</si>
  <si>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</si>
  <si>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</si>
  <si>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</si>
  <si>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</si>
  <si>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</si>
  <si>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</si>
  <si>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</si>
  <si>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</si>
  <si>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</si>
  <si>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</si>
  <si>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</si>
  <si>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</si>
  <si>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</si>
  <si>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</si>
  <si>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</si>
  <si>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</si>
  <si>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</si>
  <si>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</si>
  <si>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</si>
  <si>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</si>
  <si>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</si>
  <si>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</si>
  <si>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</si>
  <si>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</si>
  <si>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</si>
  <si>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</si>
  <si>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</si>
  <si>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</si>
  <si>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</si>
  <si>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</si>
  <si>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</si>
  <si>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</si>
  <si>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</si>
  <si>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</si>
  <si>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</si>
  <si>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</si>
  <si>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</si>
  <si>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</si>
  <si>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</si>
  <si>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</si>
  <si>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</si>
  <si>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</si>
  <si>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</si>
  <si>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</si>
  <si>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</si>
  <si>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</si>
  <si>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</si>
  <si>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</si>
  <si>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</si>
  <si>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</si>
  <si>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</si>
  <si>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</si>
  <si>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</si>
  <si>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</si>
  <si>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</si>
  <si>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</si>
  <si>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</si>
  <si>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</si>
  <si>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</si>
  <si>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</si>
  <si>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</si>
  <si>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</si>
  <si>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</si>
  <si>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</si>
  <si>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</si>
  <si>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</si>
  <si>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</si>
  <si>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</si>
  <si>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</si>
  <si>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</si>
  <si>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</si>
  <si>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</si>
  <si>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</si>
  <si>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</si>
  <si>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</si>
  <si>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</si>
  <si>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</si>
  <si>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</si>
  <si>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</si>
  <si>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</si>
  <si>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</si>
  <si>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</si>
  <si>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</si>
  <si>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</si>
  <si>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</si>
  <si>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</si>
  <si>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</si>
  <si>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</si>
  <si>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</si>
  <si>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</si>
  <si>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</si>
  <si>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</si>
  <si>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</si>
  <si>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</si>
  <si>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</si>
  <si>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</si>
  <si>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</si>
  <si>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</si>
  <si>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</si>
  <si>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</si>
  <si>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</si>
  <si>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</si>
  <si>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</si>
  <si>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</si>
  <si>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</si>
  <si>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</si>
  <si>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</si>
  <si>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</si>
  <si>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</si>
  <si>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</si>
  <si>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</si>
  <si>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</si>
  <si>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</si>
  <si>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</si>
  <si>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</si>
  <si>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</si>
  <si>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</si>
  <si>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</si>
  <si>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</si>
  <si>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</si>
  <si>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</si>
  <si>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</si>
  <si>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</si>
  <si>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</si>
  <si>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</si>
  <si>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</si>
  <si>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</si>
  <si>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</si>
  <si>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</si>
  <si>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</si>
  <si>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</si>
  <si>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</si>
  <si>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</si>
  <si>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</si>
  <si>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</si>
  <si>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</si>
  <si>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</si>
  <si>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</si>
  <si>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</si>
  <si>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</si>
  <si>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</si>
  <si>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</si>
  <si>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</si>
  <si>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</si>
  <si>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</si>
  <si>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</si>
  <si>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</si>
  <si>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</si>
  <si>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</si>
  <si>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</si>
  <si>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</si>
  <si>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</si>
  <si>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</si>
  <si>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</si>
  <si>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</si>
  <si>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</si>
  <si>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</si>
  <si>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</si>
  <si>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</si>
  <si>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</si>
  <si>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</si>
  <si>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</si>
  <si>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</si>
  <si>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</si>
  <si>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</si>
  <si>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</si>
  <si>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</si>
  <si>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</si>
  <si>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</si>
  <si>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</si>
  <si>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</si>
  <si>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</si>
  <si>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</si>
  <si>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</si>
  <si>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</si>
  <si>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</si>
  <si>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</si>
  <si>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</si>
  <si>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</si>
  <si>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</si>
  <si>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</si>
  <si>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</si>
  <si>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</si>
  <si>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</si>
  <si>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</si>
  <si>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</si>
  <si>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</si>
  <si>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</si>
  <si>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</si>
  <si>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</si>
  <si>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</si>
  <si>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</si>
  <si>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</si>
  <si>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</si>
  <si>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</si>
  <si>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</si>
  <si>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</si>
  <si>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</si>
  <si>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</si>
  <si>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</si>
  <si>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</si>
  <si>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</si>
  <si>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</si>
  <si>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</si>
  <si>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</si>
  <si>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</si>
  <si>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</si>
  <si>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</si>
  <si>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</si>
  <si>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</si>
  <si>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</si>
  <si>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</si>
  <si>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</si>
  <si>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</si>
  <si>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</si>
  <si>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</si>
  <si>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</si>
  <si>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</si>
  <si>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</si>
  <si>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</si>
  <si>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</si>
  <si>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</si>
  <si>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</si>
  <si>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</si>
  <si>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</si>
  <si>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</si>
  <si>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</si>
  <si>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</si>
  <si>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</si>
  <si>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</si>
  <si>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</si>
  <si>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</si>
  <si>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</si>
  <si>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</si>
  <si>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</si>
  <si>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</si>
  <si>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</si>
  <si>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</si>
  <si>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</si>
  <si>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</si>
  <si>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</si>
  <si>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</si>
  <si>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</si>
  <si>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</si>
  <si>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</si>
  <si>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</si>
  <si>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</si>
  <si>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</si>
  <si>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</si>
  <si>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</si>
  <si>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</si>
  <si>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</si>
  <si>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</si>
  <si>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</si>
  <si>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</si>
  <si>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</si>
  <si>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</si>
  <si>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</si>
  <si>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</si>
  <si>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</si>
  <si>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</si>
  <si>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</si>
  <si>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</si>
  <si>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</si>
  <si>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</si>
  <si>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</si>
  <si>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</si>
  <si>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</si>
  <si>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</si>
  <si>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</si>
  <si>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</si>
  <si>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</si>
  <si>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</si>
  <si>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</si>
  <si>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</si>
  <si>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</si>
  <si>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</si>
  <si>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</si>
  <si>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</si>
  <si>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</si>
  <si>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</si>
  <si>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</si>
  <si>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</si>
  <si>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</si>
  <si>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</si>
  <si>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</si>
  <si>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</si>
  <si>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</si>
  <si>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</si>
  <si>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</si>
  <si>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</si>
  <si>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</si>
  <si>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</si>
  <si>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</si>
  <si>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</si>
  <si>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</si>
  <si>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</si>
  <si>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</si>
  <si>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</si>
  <si>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</si>
  <si>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</si>
  <si>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</si>
  <si>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</si>
  <si>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</si>
  <si>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</si>
  <si>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</si>
  <si>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</si>
  <si>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</si>
  <si>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</si>
  <si>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</si>
  <si>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</si>
  <si>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</si>
  <si>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</si>
  <si>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</si>
  <si>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</si>
  <si>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</si>
  <si>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</si>
  <si>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</si>
  <si>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</si>
  <si>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</si>
  <si>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</si>
  <si>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</si>
  <si>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</si>
  <si>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</si>
  <si>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</si>
  <si>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</si>
  <si>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</si>
  <si>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</si>
  <si>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</si>
  <si>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</si>
  <si>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</si>
  <si>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</si>
  <si>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</si>
  <si>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</si>
  <si>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</si>
  <si>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</si>
  <si>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</si>
  <si>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</si>
  <si>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</si>
  <si>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</si>
  <si>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</si>
  <si>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</si>
  <si>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</si>
  <si>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</si>
  <si>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</si>
  <si>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</si>
  <si>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</si>
  <si>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</si>
  <si>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</si>
  <si>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</si>
  <si>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</si>
  <si>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</si>
  <si>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</si>
  <si>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</si>
  <si>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</si>
  <si>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</si>
  <si>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</si>
  <si>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</si>
  <si>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</si>
  <si>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</si>
  <si>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</si>
  <si>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</si>
  <si>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</si>
  <si>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</si>
  <si>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</si>
  <si>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</si>
  <si>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</si>
  <si>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</si>
  <si>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</si>
  <si>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</si>
  <si>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</si>
  <si>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</si>
  <si>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</si>
  <si>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</si>
  <si>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</si>
  <si>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</si>
  <si>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</si>
  <si>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</si>
  <si>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</si>
  <si>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</si>
  <si>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</si>
  <si>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</si>
  <si>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</si>
  <si>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</si>
  <si>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</si>
  <si>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</si>
  <si>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</si>
  <si>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</si>
  <si>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</si>
  <si>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</si>
  <si>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</si>
  <si>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</si>
  <si>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</si>
  <si>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</si>
  <si>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</si>
  <si>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</si>
  <si>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</si>
  <si>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</si>
  <si>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</si>
  <si>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</si>
  <si>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</si>
  <si>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</si>
  <si>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</si>
  <si>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</si>
  <si>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</si>
  <si>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</si>
  <si>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</si>
  <si>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</si>
  <si>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</si>
  <si>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</si>
  <si>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</si>
  <si>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</si>
  <si>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</si>
  <si>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</si>
  <si>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</si>
  <si>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</si>
  <si>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</si>
  <si>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</si>
  <si>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</si>
  <si>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</si>
  <si>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</si>
  <si>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</si>
  <si>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</si>
  <si>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</si>
  <si>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</si>
  <si>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</si>
  <si>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</si>
  <si>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</si>
  <si>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</si>
  <si>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</si>
  <si>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</si>
  <si>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</si>
  <si>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</si>
  <si>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</si>
  <si>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</si>
  <si>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</si>
  <si>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</si>
  <si>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</si>
  <si>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</si>
  <si>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</si>
  <si>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</si>
  <si>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</si>
  <si>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</si>
  <si>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</si>
  <si>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</si>
  <si>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</si>
  <si>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</si>
  <si>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</si>
  <si>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</si>
  <si>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</si>
  <si>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</si>
  <si>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</si>
  <si>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</si>
  <si>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</si>
  <si>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</si>
  <si>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</si>
  <si>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</si>
  <si>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</si>
  <si>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</si>
  <si>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</si>
  <si>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</si>
  <si>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</si>
  <si>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</si>
  <si>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</si>
  <si>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</si>
  <si>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</si>
  <si>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</si>
  <si>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</si>
  <si>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</si>
  <si>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</si>
  <si>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</si>
  <si>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</si>
  <si>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</si>
  <si>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</si>
  <si>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</si>
  <si>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</si>
  <si>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</si>
  <si>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</si>
  <si>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</si>
  <si>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</si>
  <si>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</si>
  <si>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</si>
  <si>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</si>
  <si>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</si>
  <si>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</si>
  <si>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</si>
  <si>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</si>
  <si>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</si>
  <si>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</si>
  <si>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</si>
  <si>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</si>
  <si>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</si>
  <si>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</si>
  <si>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</si>
  <si>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</si>
  <si>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</si>
  <si>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</si>
  <si>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</si>
  <si>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</si>
  <si>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</si>
  <si>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</si>
  <si>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</si>
  <si>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</si>
  <si>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</si>
  <si>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</si>
  <si>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</si>
  <si>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</si>
  <si>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</si>
  <si>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</si>
  <si>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</si>
  <si>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</si>
  <si>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</si>
  <si>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</si>
  <si>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</si>
  <si>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</si>
  <si>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</si>
  <si>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</si>
  <si>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</si>
  <si>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</si>
  <si>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</si>
  <si>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</si>
  <si>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</si>
  <si>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</si>
  <si>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</si>
  <si>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</si>
  <si>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</si>
  <si>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</si>
  <si>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</si>
  <si>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</si>
  <si>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</si>
  <si>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</si>
  <si>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</si>
  <si>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</si>
  <si>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</si>
  <si>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</si>
  <si>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</si>
  <si>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</si>
  <si>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</si>
  <si>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</si>
  <si>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</si>
  <si>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</si>
  <si>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</si>
  <si>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</si>
  <si>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</si>
  <si>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</si>
  <si>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</si>
  <si>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</si>
  <si>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</si>
  <si>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</si>
  <si>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</si>
  <si>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</si>
  <si>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</si>
  <si>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</si>
  <si>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</si>
  <si>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</si>
  <si>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</si>
  <si>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</si>
  <si>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</si>
  <si>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</si>
  <si>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</si>
  <si>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</si>
  <si>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</si>
  <si>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</si>
  <si>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</si>
  <si>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</si>
  <si>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</si>
  <si>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</si>
  <si>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</si>
  <si>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</si>
  <si>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</si>
  <si>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</si>
  <si>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</si>
  <si>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</si>
  <si>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</si>
  <si>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</si>
  <si>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</si>
  <si>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</si>
  <si>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</si>
  <si>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</si>
  <si>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</si>
  <si>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</si>
  <si>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</si>
  <si>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</si>
  <si>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</si>
  <si>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</si>
  <si>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</si>
  <si>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</si>
  <si>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</si>
  <si>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</si>
  <si>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</si>
  <si>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</si>
  <si>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</si>
  <si>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</si>
  <si>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</si>
  <si>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</si>
  <si>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</si>
  <si>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</si>
  <si>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</si>
  <si>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</si>
  <si>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</si>
  <si>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</si>
  <si>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</si>
  <si>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</si>
  <si>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</si>
  <si>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</si>
  <si>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</si>
  <si>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</si>
  <si>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</si>
  <si>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</si>
  <si>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</si>
  <si>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</si>
  <si>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</si>
  <si>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</si>
  <si>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</si>
  <si>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</si>
  <si>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</si>
  <si>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</si>
  <si>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</si>
  <si>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</si>
  <si>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</si>
  <si>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</si>
  <si>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</si>
  <si>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</si>
  <si>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</si>
  <si>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</si>
  <si>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</si>
  <si>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</si>
  <si>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</si>
  <si>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</si>
  <si>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</si>
  <si>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</si>
  <si>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</si>
  <si>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</si>
  <si>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</si>
  <si>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</si>
  <si>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</si>
  <si>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</si>
  <si>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</si>
  <si>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</si>
  <si>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</si>
  <si>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</si>
  <si>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</si>
  <si>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</si>
  <si>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</si>
  <si>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</si>
  <si>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</si>
  <si>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</si>
  <si>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</si>
  <si>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</si>
  <si>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</si>
  <si>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</si>
  <si>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</si>
  <si>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</si>
  <si>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</si>
  <si>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</si>
  <si>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</si>
  <si>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</si>
  <si>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</si>
  <si>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</si>
  <si>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</si>
  <si>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</si>
  <si>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</si>
  <si>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</si>
  <si>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</si>
  <si>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</si>
  <si>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</si>
  <si>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</si>
  <si>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</si>
  <si>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</si>
  <si>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</si>
  <si>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</si>
  <si>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</si>
  <si>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</si>
  <si>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</si>
  <si>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</si>
  <si>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</si>
  <si>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</si>
  <si>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</si>
  <si>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</si>
  <si>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</si>
  <si>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</si>
  <si>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</si>
  <si>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</si>
  <si>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</si>
  <si>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</si>
  <si>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</si>
  <si>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</si>
  <si>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</si>
  <si>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</si>
  <si>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</si>
  <si>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</si>
  <si>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</si>
  <si>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</si>
  <si>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</si>
  <si>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</si>
  <si>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</si>
  <si>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</si>
  <si>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</si>
  <si>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</si>
  <si>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</si>
  <si>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</si>
  <si>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</si>
  <si>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</si>
  <si>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</si>
  <si>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</si>
  <si>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</si>
  <si>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</si>
  <si>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</si>
  <si>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</si>
  <si>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</si>
  <si>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</si>
  <si>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</si>
  <si>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</si>
  <si>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</si>
  <si>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</si>
  <si>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</si>
  <si>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</si>
  <si>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</si>
  <si>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</si>
  <si>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</si>
  <si>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</si>
  <si>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</si>
  <si>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</si>
  <si>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</si>
  <si>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</si>
  <si>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</si>
  <si>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</si>
  <si>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</si>
  <si>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</si>
  <si>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</si>
  <si>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</si>
  <si>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</si>
  <si>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</si>
  <si>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</si>
  <si>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</si>
  <si>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</si>
  <si>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</si>
  <si>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</si>
  <si>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</si>
  <si>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</si>
  <si>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</si>
  <si>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</si>
  <si>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</si>
  <si>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</si>
  <si>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</si>
  <si>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</si>
  <si>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</si>
  <si>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</si>
  <si>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</si>
  <si>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</si>
  <si>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</si>
  <si>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</si>
  <si>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</si>
  <si>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</si>
  <si>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</si>
  <si>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</si>
  <si>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</si>
  <si>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</si>
  <si>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</si>
  <si>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</si>
  <si>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</si>
  <si>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</si>
  <si>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</si>
  <si>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</si>
  <si>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</si>
  <si>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</si>
  <si>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</si>
  <si>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</si>
  <si>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</si>
  <si>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</si>
  <si>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</si>
  <si>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</si>
  <si>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</si>
  <si>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</si>
  <si>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</si>
  <si>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</si>
  <si>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</si>
  <si>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</si>
  <si>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</si>
  <si>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</si>
  <si>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</si>
  <si>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</si>
  <si>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</si>
  <si>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</si>
  <si>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</si>
  <si>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</si>
  <si>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</si>
  <si>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</si>
  <si>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</si>
  <si>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</si>
  <si>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</si>
  <si>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</si>
  <si>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</si>
  <si>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</si>
  <si>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</si>
  <si>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</si>
  <si>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</si>
  <si>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</si>
  <si>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</si>
  <si>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</si>
  <si>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</si>
  <si>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</si>
  <si>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</si>
  <si>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</si>
  <si>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</si>
  <si>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</si>
  <si>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</si>
  <si>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</si>
  <si>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</si>
  <si>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</si>
  <si>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</si>
  <si>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</si>
  <si>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</si>
  <si>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</si>
  <si>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</si>
  <si>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</si>
  <si>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</si>
  <si>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</si>
  <si>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</si>
  <si>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</si>
  <si>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</si>
  <si>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</si>
  <si>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</si>
  <si>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</si>
  <si>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</si>
  <si>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</si>
  <si>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</si>
  <si>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</si>
  <si>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</si>
  <si>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</si>
  <si>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</si>
  <si>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</si>
  <si>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</si>
  <si>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</si>
  <si>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</si>
  <si>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</si>
  <si>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</si>
  <si>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</si>
  <si>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</si>
  <si>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</si>
  <si>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</si>
  <si>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</si>
  <si>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</si>
  <si>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</si>
  <si>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</si>
  <si>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</si>
  <si>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</si>
  <si>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</si>
  <si>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</si>
  <si>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</si>
  <si>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</si>
  <si>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</si>
  <si>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</si>
  <si>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</si>
  <si>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</si>
  <si>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</si>
  <si>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</si>
  <si>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</si>
  <si>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</si>
  <si>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</si>
  <si>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</si>
  <si>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</si>
  <si>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</si>
  <si>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</si>
  <si>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</si>
  <si>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</si>
  <si>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</si>
  <si>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</si>
  <si>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</si>
  <si>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</si>
  <si>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</si>
  <si>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</si>
  <si>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</si>
  <si>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</si>
  <si>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</si>
  <si>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</si>
  <si>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</si>
  <si>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</si>
  <si>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</si>
  <si>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</si>
  <si>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</si>
  <si>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</si>
  <si>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</si>
  <si>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</si>
  <si>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</si>
  <si>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</si>
  <si>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</si>
  <si>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</si>
  <si>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</si>
  <si>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</si>
  <si>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</si>
  <si>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</si>
  <si>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</si>
  <si>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</si>
  <si>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</si>
  <si>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</si>
  <si>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</si>
  <si>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</si>
  <si>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</si>
  <si>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</si>
  <si>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</si>
  <si>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</si>
  <si>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</si>
  <si>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</si>
  <si>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</si>
  <si>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</si>
  <si>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</si>
  <si>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</si>
  <si>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</si>
  <si>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</si>
  <si>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</si>
  <si>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</si>
  <si>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</si>
  <si>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</si>
  <si>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</si>
  <si>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</si>
  <si>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</si>
  <si>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</si>
  <si>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</si>
  <si>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</si>
  <si>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</si>
  <si>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</si>
  <si>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</si>
  <si>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</si>
  <si>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</si>
  <si>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</si>
  <si>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</si>
  <si>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</si>
  <si>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</si>
  <si>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</si>
  <si>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</si>
  <si>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</si>
  <si>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</si>
  <si>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</si>
  <si>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</si>
  <si>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</si>
  <si>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</si>
  <si>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</si>
  <si>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</si>
  <si>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</si>
  <si>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</si>
  <si>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</si>
  <si>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</si>
  <si>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</si>
  <si>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</si>
  <si>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</si>
  <si>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</si>
  <si>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</si>
  <si>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</si>
  <si>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</si>
  <si>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</si>
  <si>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</si>
  <si>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</si>
  <si>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</si>
  <si>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</si>
  <si>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</si>
  <si>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</si>
  <si>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</si>
  <si>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</si>
  <si>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</si>
  <si>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</si>
  <si>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</si>
  <si>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</si>
  <si>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</si>
  <si>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</si>
  <si>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</si>
  <si>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</si>
  <si>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</si>
  <si>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</si>
  <si>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</si>
  <si>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</si>
  <si>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</si>
  <si>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</si>
  <si>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</si>
  <si>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</si>
  <si>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</si>
  <si>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</si>
  <si>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</si>
  <si>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</si>
  <si>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</si>
  <si>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</si>
  <si>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</si>
  <si>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</si>
  <si>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</si>
  <si>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</si>
  <si>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</si>
  <si>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</si>
  <si>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</si>
  <si>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</si>
  <si>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</si>
  <si>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</si>
  <si>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</si>
  <si>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</si>
  <si>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</si>
  <si>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</si>
  <si>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</si>
  <si>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</si>
  <si>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</si>
  <si>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</si>
  <si>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</si>
  <si>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</si>
  <si>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</si>
  <si>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</si>
  <si>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</si>
  <si>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</si>
  <si>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</si>
  <si>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</si>
  <si>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</si>
  <si>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</si>
  <si>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</si>
  <si>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</si>
  <si>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</si>
  <si>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</si>
  <si>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</si>
  <si>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</si>
  <si>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</si>
  <si>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</si>
  <si>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</si>
  <si>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</si>
  <si>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</si>
  <si>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</si>
  <si>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</si>
  <si>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</si>
  <si>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</si>
  <si>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</si>
  <si>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</si>
  <si>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</si>
  <si>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</si>
  <si>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</si>
  <si>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</si>
  <si>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</si>
  <si>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</si>
  <si>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</si>
  <si>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</si>
  <si>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</si>
  <si>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</si>
  <si>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</si>
  <si>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</si>
  <si>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</si>
  <si>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</si>
  <si>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</si>
  <si>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</si>
  <si>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</si>
  <si>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</si>
  <si>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</si>
  <si>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</si>
  <si>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</si>
  <si>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</si>
  <si>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</si>
  <si>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</si>
  <si>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</si>
  <si>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</si>
  <si>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</si>
  <si>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</si>
  <si>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</si>
  <si>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</si>
  <si>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</si>
  <si>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</si>
  <si>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</si>
  <si>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</si>
  <si>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</si>
  <si>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</si>
  <si>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</si>
  <si>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</si>
  <si>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</si>
  <si>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</si>
  <si>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</si>
  <si>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</si>
  <si>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</si>
  <si>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</si>
  <si>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</si>
  <si>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</si>
  <si>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</si>
  <si>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</si>
  <si>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</si>
  <si>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</si>
  <si>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</si>
  <si>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</si>
  <si>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</si>
  <si>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</si>
  <si>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</si>
  <si>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</si>
  <si>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</si>
  <si>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</si>
  <si>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</si>
  <si>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</si>
  <si>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</si>
  <si>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</si>
  <si>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</si>
  <si>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</si>
  <si>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</si>
  <si>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</si>
  <si>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</si>
  <si>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</si>
  <si>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</si>
  <si>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</si>
  <si>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</si>
  <si>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</si>
  <si>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</si>
  <si>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</si>
  <si>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</si>
  <si>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</si>
  <si>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</si>
  <si>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</si>
  <si>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</si>
  <si>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</si>
  <si>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</si>
  <si>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</si>
  <si>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</si>
  <si>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</si>
  <si>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</si>
  <si>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</si>
  <si>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</si>
  <si>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</si>
  <si>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</si>
  <si>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</si>
  <si>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</si>
  <si>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</si>
  <si>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</si>
  <si>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</si>
  <si>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</si>
  <si>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</si>
  <si>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</si>
  <si>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</si>
  <si>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</si>
  <si>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</si>
  <si>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</si>
  <si>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</si>
  <si>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</si>
  <si>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</si>
  <si>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</si>
  <si>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</si>
  <si>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</si>
  <si>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</si>
  <si>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</si>
  <si>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</si>
  <si>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</si>
  <si>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</si>
  <si>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</si>
  <si>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</si>
  <si>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</si>
  <si>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</si>
  <si>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</si>
  <si>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</si>
  <si>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</si>
  <si>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</si>
  <si>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</si>
  <si>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</si>
  <si>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</si>
  <si>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</si>
  <si>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</si>
  <si>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</si>
  <si>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</si>
  <si>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</si>
  <si>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</si>
  <si>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</si>
  <si>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</si>
  <si>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</si>
  <si>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</si>
  <si>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</si>
  <si>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</si>
  <si>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</si>
  <si>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</si>
  <si>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</si>
  <si>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</si>
  <si>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</si>
  <si>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</si>
  <si>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</si>
  <si>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</si>
  <si>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</si>
  <si>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</si>
  <si>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</si>
  <si>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</si>
  <si>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</si>
  <si>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</si>
  <si>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</si>
  <si>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</si>
  <si>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</si>
  <si>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</si>
  <si>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</si>
  <si>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</si>
  <si>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</si>
  <si>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</si>
  <si>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</si>
  <si>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</si>
  <si>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</si>
  <si>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</si>
  <si>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</si>
  <si>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</si>
  <si>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</si>
  <si>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</si>
  <si>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</si>
  <si>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</si>
  <si>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</si>
  <si>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</si>
  <si>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</si>
  <si>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</si>
  <si>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</si>
  <si>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</si>
  <si>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</si>
  <si>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</si>
  <si>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</si>
  <si>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</si>
  <si>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</si>
  <si>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</si>
  <si>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</si>
  <si>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</si>
  <si>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</si>
  <si>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</si>
  <si>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</si>
  <si>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</si>
  <si>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</si>
  <si>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</si>
  <si>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</si>
  <si>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</si>
  <si>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</si>
  <si>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</si>
  <si>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</si>
  <si>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</si>
  <si>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</si>
  <si>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</si>
  <si>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</si>
  <si>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</si>
  <si>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</si>
  <si>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</si>
  <si>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</si>
  <si>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</si>
  <si>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</si>
  <si>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</si>
  <si>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</si>
  <si>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</si>
  <si>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</si>
  <si>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</si>
  <si>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</si>
  <si>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</si>
  <si>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</si>
  <si>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</si>
  <si>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</si>
  <si>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</si>
  <si>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</si>
  <si>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</si>
  <si>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</si>
  <si>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</si>
  <si>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</si>
  <si>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</si>
  <si>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</si>
  <si>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</si>
  <si>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</si>
  <si>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</si>
  <si>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</si>
  <si>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</si>
  <si>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</si>
  <si>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</si>
  <si>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</si>
  <si>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</si>
  <si>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</si>
  <si>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</si>
  <si>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</si>
  <si>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</si>
  <si>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</si>
  <si>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</si>
  <si>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</si>
  <si>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</si>
  <si>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</si>
  <si>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</si>
  <si>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</si>
  <si>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</si>
  <si>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</si>
  <si>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</si>
  <si>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</si>
  <si>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</si>
  <si>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</si>
  <si>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</si>
  <si>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</si>
  <si>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</si>
  <si>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</si>
  <si>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</si>
  <si>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</si>
  <si>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</si>
  <si>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</si>
  <si>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</si>
  <si>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</si>
  <si>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</si>
  <si>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</si>
  <si>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</si>
  <si>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</si>
  <si>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</si>
  <si>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</si>
  <si>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</si>
  <si>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</si>
  <si>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</si>
  <si>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</si>
  <si>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</si>
  <si>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</si>
  <si>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</si>
  <si>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</si>
  <si>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</si>
  <si>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</si>
  <si>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</si>
  <si>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</si>
  <si>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</si>
  <si>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</si>
  <si>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</si>
  <si>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</si>
  <si>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</si>
  <si>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</si>
  <si>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</si>
  <si>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</si>
  <si>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</si>
  <si>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</si>
  <si>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</si>
  <si>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</si>
  <si>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</si>
  <si>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</si>
  <si>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</si>
  <si>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</si>
  <si>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</si>
  <si>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</si>
  <si>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</si>
  <si>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</si>
  <si>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</si>
  <si>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</si>
  <si>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</si>
  <si>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</si>
  <si>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</si>
  <si>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</si>
  <si>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</si>
  <si>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</si>
  <si>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</si>
  <si>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</si>
  <si>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</si>
  <si>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</si>
  <si>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</si>
  <si>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</si>
  <si>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</si>
  <si>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</si>
  <si>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</si>
  <si>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</si>
  <si>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</si>
  <si>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</si>
  <si>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</si>
  <si>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</si>
  <si>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</si>
  <si>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</si>
  <si>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</si>
  <si>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</si>
  <si>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</si>
  <si>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</si>
  <si>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</si>
  <si>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</si>
  <si>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</si>
  <si>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</si>
  <si>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</si>
  <si>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</si>
  <si>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</si>
  <si>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</si>
  <si>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</si>
  <si>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</si>
  <si>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</si>
  <si>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</si>
  <si>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</si>
  <si>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</si>
  <si>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</si>
  <si>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</si>
  <si>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</si>
  <si>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</si>
  <si>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</si>
  <si>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</si>
  <si>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</si>
  <si>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</si>
  <si>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</si>
  <si>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</si>
  <si>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</si>
  <si>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</si>
  <si>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</si>
  <si>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</si>
  <si>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</si>
  <si>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</si>
  <si>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</si>
  <si>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</si>
  <si>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</si>
  <si>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</si>
  <si>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</si>
  <si>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</si>
  <si>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</si>
  <si>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</si>
  <si>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</si>
  <si>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</si>
  <si>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</si>
  <si>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</si>
  <si>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</si>
  <si>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</si>
  <si>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</si>
  <si>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</si>
  <si>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</si>
  <si>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</si>
  <si>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</si>
  <si>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</si>
  <si>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</si>
  <si>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</si>
  <si>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</si>
  <si>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</si>
  <si>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</si>
  <si>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</si>
  <si>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</si>
  <si>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</si>
  <si>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</si>
  <si>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</si>
  <si>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</si>
  <si>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</si>
  <si>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</si>
  <si>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</si>
  <si>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</si>
  <si>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</si>
  <si>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</si>
  <si>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</si>
  <si>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</si>
  <si>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</si>
  <si>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</si>
  <si>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</si>
  <si>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</si>
  <si>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</si>
  <si>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</si>
  <si>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</si>
  <si>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</si>
  <si>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</si>
  <si>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</si>
  <si>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</si>
  <si>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</si>
  <si>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</si>
  <si>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</si>
  <si>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</si>
  <si>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</si>
  <si>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</si>
  <si>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</si>
  <si>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</si>
  <si>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</si>
  <si>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</si>
  <si>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</si>
  <si>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</si>
  <si>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</si>
  <si>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</si>
  <si>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</si>
  <si>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</si>
  <si>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</si>
  <si>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</si>
  <si>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</si>
  <si>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</si>
  <si>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</si>
  <si>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</si>
  <si>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</si>
  <si>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</si>
  <si>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</si>
  <si>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</si>
  <si>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</si>
  <si>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</si>
  <si>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</si>
  <si>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</si>
  <si>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</si>
  <si>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</si>
  <si>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</si>
  <si>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</si>
  <si>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</si>
  <si>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</si>
  <si>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</si>
  <si>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</si>
  <si>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</si>
  <si>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</si>
  <si>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</si>
  <si>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</si>
  <si>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</si>
  <si>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</si>
  <si>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</si>
  <si>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</si>
  <si>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</si>
  <si>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</si>
  <si>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</si>
  <si>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</si>
  <si>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</si>
  <si>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</si>
  <si>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</si>
  <si>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</si>
  <si>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</si>
  <si>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</si>
  <si>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</si>
  <si>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</si>
  <si>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</si>
  <si>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</si>
  <si>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</si>
  <si>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</si>
  <si>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</si>
  <si>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</si>
  <si>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</si>
  <si>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</si>
  <si>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</si>
  <si>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</si>
  <si>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</si>
  <si>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</si>
  <si>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</si>
  <si>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</si>
  <si>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</si>
  <si>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</si>
  <si>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</si>
  <si>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</si>
  <si>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</si>
  <si>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</si>
  <si>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</si>
  <si>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</si>
  <si>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</si>
  <si>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</si>
  <si>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</si>
  <si>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</si>
  <si>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</si>
  <si>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</si>
  <si>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</si>
  <si>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</si>
  <si>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</si>
  <si>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</si>
  <si>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</si>
  <si>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</si>
  <si>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</si>
  <si>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</si>
  <si>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</si>
  <si>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</si>
  <si>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</si>
  <si>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</si>
  <si>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</si>
  <si>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</si>
  <si>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</si>
  <si>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</si>
  <si>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</si>
  <si>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</si>
  <si>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</si>
  <si>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</si>
  <si>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</si>
  <si>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</si>
  <si>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</si>
  <si>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</si>
  <si>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</si>
  <si>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</si>
  <si>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</si>
  <si>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</si>
  <si>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</si>
  <si>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</si>
  <si>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</si>
  <si>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</si>
  <si>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</si>
  <si>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</si>
  <si>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</si>
  <si>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</si>
  <si>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</si>
  <si>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</si>
  <si>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</si>
  <si>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</si>
  <si>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</si>
  <si>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</si>
  <si>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</si>
  <si>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</si>
  <si>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</si>
  <si>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</si>
  <si>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</si>
  <si>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</si>
  <si>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</si>
  <si>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</si>
  <si>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</si>
  <si>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</si>
  <si>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</si>
  <si>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</si>
  <si>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</si>
  <si>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</si>
  <si>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</si>
  <si>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</si>
  <si>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</si>
  <si>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</si>
  <si>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</si>
  <si>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</si>
  <si>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</si>
  <si>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</si>
  <si>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</si>
  <si>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</si>
  <si>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</si>
  <si>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</si>
  <si>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</si>
  <si>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</si>
  <si>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</si>
  <si>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</si>
  <si>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</si>
  <si>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</si>
  <si>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</si>
  <si>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</si>
  <si>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</si>
  <si>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</si>
  <si>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</si>
  <si>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</si>
  <si>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</si>
  <si>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</si>
  <si>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</si>
  <si>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</si>
  <si>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</si>
  <si>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</si>
  <si>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</si>
  <si>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</si>
  <si>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</si>
  <si>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</si>
  <si>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</si>
  <si>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</si>
  <si>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</si>
  <si>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</si>
  <si>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</si>
  <si>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</si>
  <si>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</si>
  <si>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</si>
  <si>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</si>
  <si>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</si>
  <si>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</si>
  <si>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</si>
  <si>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</si>
  <si>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</si>
  <si>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</si>
  <si>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</si>
  <si>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</si>
  <si>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</si>
  <si>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</si>
  <si>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</si>
  <si>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</si>
  <si>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</si>
  <si>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</si>
  <si>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</si>
  <si>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</si>
  <si>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</si>
  <si>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</si>
  <si>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</si>
  <si>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</si>
  <si>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</si>
  <si>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</si>
  <si>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</si>
  <si>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</si>
  <si>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</si>
  <si>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</si>
  <si>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</si>
  <si>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</si>
  <si>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</si>
  <si>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</si>
  <si>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</si>
  <si>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</si>
  <si>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</si>
  <si>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</si>
  <si>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</si>
  <si>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</si>
  <si>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</si>
  <si>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</si>
  <si>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</si>
  <si>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</si>
  <si>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</si>
  <si>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</si>
  <si>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</si>
  <si>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</si>
  <si>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</si>
  <si>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</si>
  <si>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</si>
  <si>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</si>
  <si>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</si>
  <si>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</si>
  <si>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</si>
  <si>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</si>
  <si>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</si>
  <si>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</si>
  <si>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</si>
  <si>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</si>
  <si>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</si>
  <si>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</si>
  <si>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</si>
  <si>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</si>
  <si>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</si>
  <si>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</si>
  <si>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</si>
  <si>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</si>
  <si>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</si>
  <si>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</si>
  <si>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</si>
  <si>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</si>
  <si>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</si>
  <si>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</si>
  <si>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</si>
  <si>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</si>
  <si>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</si>
  <si>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</si>
  <si>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</si>
  <si>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</si>
  <si>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</si>
  <si>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</si>
  <si>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</si>
  <si>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</si>
  <si>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</si>
  <si>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</si>
  <si>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</si>
  <si>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</si>
  <si>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</si>
  <si>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</si>
  <si>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</si>
  <si>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</si>
  <si>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</si>
  <si>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</si>
  <si>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</si>
  <si>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</si>
  <si>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</si>
  <si>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</si>
  <si>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</si>
  <si>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</si>
  <si>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</si>
  <si>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</si>
  <si>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</si>
  <si>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</si>
  <si>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</si>
  <si>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</si>
  <si>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</si>
  <si>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</si>
  <si>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</si>
  <si>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</si>
  <si>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</si>
  <si>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</si>
  <si>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</si>
  <si>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</si>
  <si>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</si>
  <si>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</si>
  <si>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</si>
  <si>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</si>
  <si>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</si>
  <si>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</si>
  <si>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</si>
  <si>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</si>
  <si>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</si>
  <si>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</si>
  <si>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</si>
  <si>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</si>
  <si>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</si>
  <si>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</si>
  <si>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</si>
  <si>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</si>
  <si>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</si>
  <si>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</si>
  <si>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</si>
  <si>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</si>
  <si>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</si>
  <si>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</si>
  <si>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</si>
  <si>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</si>
  <si>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</si>
  <si>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</si>
  <si>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</si>
  <si>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</si>
  <si>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</si>
  <si>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</si>
  <si>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</si>
  <si>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</si>
  <si>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</si>
  <si>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</si>
  <si>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</si>
  <si>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</si>
  <si>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</si>
  <si>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</si>
  <si>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</si>
  <si>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</si>
  <si>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</si>
  <si>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</si>
  <si>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</si>
  <si>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</si>
  <si>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</si>
  <si>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</si>
  <si>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</si>
  <si>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</si>
  <si>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</si>
  <si>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</si>
  <si>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</si>
  <si>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</si>
  <si>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</si>
  <si>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</si>
  <si>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</si>
  <si>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</si>
  <si>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</si>
  <si>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</si>
  <si>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</si>
  <si>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</si>
  <si>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</si>
  <si>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</si>
  <si>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</si>
  <si>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</si>
  <si>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</si>
  <si>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</si>
  <si>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</si>
  <si>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</si>
  <si>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</si>
  <si>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</si>
  <si>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</si>
  <si>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</si>
  <si>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</si>
  <si>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</si>
  <si>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</si>
  <si>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</si>
  <si>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</si>
  <si>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</si>
  <si>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</si>
  <si>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</si>
  <si>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</si>
  <si>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</si>
  <si>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</si>
  <si>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</si>
  <si>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</si>
  <si>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</si>
  <si>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</si>
  <si>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</si>
  <si>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</si>
  <si>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</si>
  <si>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</si>
  <si>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</si>
  <si>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</si>
  <si>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</si>
  <si>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</si>
  <si>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</si>
  <si>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</si>
  <si>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</si>
  <si>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</si>
  <si>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</si>
  <si>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</si>
  <si>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</si>
  <si>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</si>
  <si>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</si>
  <si>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</si>
  <si>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</si>
  <si>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</si>
  <si>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</si>
  <si>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</si>
  <si>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</si>
  <si>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</si>
  <si>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</si>
  <si>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</si>
  <si>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</si>
  <si>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</si>
  <si>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</si>
  <si>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</si>
  <si>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</si>
  <si>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</si>
  <si>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</si>
  <si>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</si>
  <si>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</si>
  <si>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</si>
  <si>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PCM-20251112-00001429</t>
  </si>
  <si>
    <t>ETA 30 min</t>
  </si>
  <si>
    <t>PCM-20251112-00001446</t>
  </si>
  <si>
    <t>ETA 25 km</t>
  </si>
  <si>
    <t xml:space="preserve"> PCM-20250215-00000830 </t>
  </si>
  <si>
    <t>LTE site still down and  site located in aramco area access issue need special permission</t>
  </si>
  <si>
    <t>PCM-20251112-00001025</t>
  </si>
  <si>
    <t>SCECO cut in area and EM team saving site SQR0079</t>
  </si>
  <si>
    <t>PCM-20251112-00001562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</si>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</sst>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310.68530254629877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45973.633728472225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45973.633728472225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45973.633728472225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45973.633728472225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45973.633728472225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45973.633728472225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45973.633728472225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45973.633728472225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45973.633728472225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45973.633728472225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45973.633728472225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45973.633728472225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45973.633728472225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45973.633728472225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45973.633728472225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45973.633728472225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45973.633728472225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45973.633728472225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45973.633728472225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45973.633728472225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45973.633728472225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45973.633728472225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45973.633728472225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45973.633728472225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45973.633728472225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45973.633728472225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45973.633728472225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45973.633728472225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45973.633728472225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45973.633728472225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45973.633728472225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45973.633728472225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45973.633728472225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45973.633728472225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45973.633728472225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45973.633728472225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45973.633728472225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45973.633728472225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45973.633728472225</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45973.633728472225</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45973.633728472225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45973.633728472225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45973.633728472225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45973.633728472225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45973.633728472225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45973.633728472225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45973.633728472225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45973.633728472225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45973.633728472225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45973.633728472225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45973.633728472225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45973.633728472225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45973.633728472225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45973.633728472225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45973.633728472225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45973.633728472225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45973.633728472225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45973.633728472225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45973.633728472225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45973.633728472225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45973.633728472225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45973.633728472225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45973.633728472225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45973.633728472225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45973.633728472225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45973.633728472225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45973.633728472225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45973.633728472225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45973.633728472225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45973.633728472225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45973.633728472225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45973.633728472225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45973.633728472225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45973.633728472225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45973.633728472225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45973.633728472225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45973.633728472225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45973.633728472225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45973.633728472225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45973.633728472225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45973.633728472225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45973.633728472225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45973.633728472225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45973.633728472225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45973.633728472225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45973.633728472225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45973.633728472225</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45973.633728472225</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45973.633728472225</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45973.633728472225</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45973.633728472225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45973.633728472225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45973.633728472225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45973.633728472225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45973.633728472225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45973.633728472225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45973.633728472225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45973.633728472225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45973.633728472225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45973.633728472225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45973.633728472225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45973.633728472225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45973.633728472225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45973.633728472225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45973.633728472225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45973.633728472225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45973.633728472225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45973.633728472225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45973.633728472225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45973.633728472225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45973.633728472225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45973.633728472225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45973.633728472225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45973.633728472225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45973.633728472225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45973.633728472225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45973.633728472225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45973.633728472225</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148.63389050926344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27860</v>
      </c>
      <c r="E4" s="103" t="s">
        <v>39100</v>
      </c>
      <c r="F4" s="104">
        <v>45973.589768518519</v>
      </c>
      <c r="G4" s="105">
        <f t="shared" ref="G4:G7" ca="1" si="1">IFERROR(NOW()-F4,"-")</f>
        <v>4.3959953705780208E-2</v>
      </c>
      <c r="H4" s="104">
        <v>45973.582708333335</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8511</v>
      </c>
      <c r="E5" s="103" t="s">
        <v>39021</v>
      </c>
      <c r="F5" s="104">
        <v>45973.594074074077</v>
      </c>
      <c r="G5" s="105">
        <f t="shared" ca="1" si="1"/>
        <v>3.9654398147831671E-2</v>
      </c>
      <c r="H5" s="104">
        <v>45973.585740740738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45973.633728472225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45973.633728472225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ref="G8:G14" ca="1" si="2">IFERROR(NOW()-F8,"-")</f>
        <v>45973.633728472225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45973.633728472225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45973.633728472225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45973.633728472225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45973.633728472225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45973.633728472225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t="shared" ca="1" si="2"/>
        <v>45973.633728472225</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66" t="str">
        <f>IFERROR(VLOOKUP(D15,DB!A:K,11,0),"")</f>
        <v/>
      </c>
      <c r="C15" s="18"/>
      <c r="D15" s="18"/>
      <c r="E15" s="103"/>
      <c r="F15" s="104"/>
      <c r="G15" s="105">
        <f ca="1">IFERROR(NOW()-F15,"-")</f>
        <v>45973.633728472225</v>
      </c>
      <c r="H15" s="104"/>
      <c r="I15" s="166" t="str">
        <f>IFERROR(VLOOKUP(D15,DB!A:F,6,0),"")</f>
        <v/>
      </c>
      <c r="J15" s="166" t="str">
        <f>IFERROR(VLOOKUP(D15,DB!A:G,7,0),"")</f>
        <v/>
      </c>
      <c r="K15" s="19"/>
      <c r="L15" s="166"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6" t="str">
        <f>IFERROR(VLOOKUP(D16,DB!A:K,11,0),"")</f>
        <v/>
      </c>
      <c r="C16" s="18"/>
      <c r="D16" s="18"/>
      <c r="E16" s="103"/>
      <c r="F16" s="104"/>
      <c r="G16" s="105">
        <f ca="1">IFERROR(NOW()-F16,"-")</f>
        <v>45973.633728472225</v>
      </c>
      <c r="H16" s="104"/>
      <c r="I16" s="166" t="str">
        <f>IFERROR(VLOOKUP(D16,DB!A:F,6,0),"")</f>
        <v/>
      </c>
      <c r="J16" s="166" t="str">
        <f>IFERROR(VLOOKUP(D16,DB!A:G,7,0),"")</f>
        <v/>
      </c>
      <c r="K16" s="19"/>
      <c r="L16" s="166"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6" t="str">
        <f>IFERROR(VLOOKUP(D17,DB!A:K,11,0),"")</f>
        <v/>
      </c>
      <c r="C17" s="18"/>
      <c r="D17" s="18"/>
      <c r="E17" s="103"/>
      <c r="F17" s="104"/>
      <c r="G17" s="105">
        <f ca="1">IFERROR(NOW()-F17,"-")</f>
        <v>45973.633728472225</v>
      </c>
      <c r="H17" s="104"/>
      <c r="I17" s="166" t="str">
        <f>IFERROR(VLOOKUP(D17,DB!A:F,6,0),"")</f>
        <v/>
      </c>
      <c r="J17" s="166" t="str">
        <f>IFERROR(VLOOKUP(D17,DB!A:G,7,0),"")</f>
        <v/>
      </c>
      <c r="K17" s="19"/>
      <c r="L17" s="166"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6" t="str">
        <f>IFERROR(VLOOKUP(D18,DB!A:K,11,0),"")</f>
        <v/>
      </c>
      <c r="C18" s="18"/>
      <c r="D18" s="18"/>
      <c r="E18" s="103"/>
      <c r="F18" s="104"/>
      <c r="G18" s="105">
        <f ca="1">IFERROR(NOW()-F18,"-")</f>
        <v>45973.633728472225</v>
      </c>
      <c r="H18" s="104"/>
      <c r="I18" s="166" t="str">
        <f>IFERROR(VLOOKUP(D18,DB!A:F,6,0),"")</f>
        <v/>
      </c>
      <c r="J18" s="166" t="str">
        <f>IFERROR(VLOOKUP(D18,DB!A:G,7,0),"")</f>
        <v/>
      </c>
      <c r="K18" s="19"/>
      <c r="L18" s="166"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6" t="str">
        <f>IFERROR(VLOOKUP(D19,DB!A:K,11,0),"")</f>
        <v/>
      </c>
      <c r="C19" s="18"/>
      <c r="D19" s="18"/>
      <c r="E19" s="103"/>
      <c r="F19" s="104"/>
      <c r="G19" s="105">
        <f ca="1">IFERROR(NOW()-F19,"-")</f>
        <v>45973.633728472225</v>
      </c>
      <c r="H19" s="104"/>
      <c r="I19" s="166" t="str">
        <f>IFERROR(VLOOKUP(D19,DB!A:F,6,0),"")</f>
        <v/>
      </c>
      <c r="J19" s="166" t="str">
        <f>IFERROR(VLOOKUP(D19,DB!A:G,7,0),"")</f>
        <v/>
      </c>
      <c r="K19" s="19"/>
      <c r="L19" s="166"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6" t="str">
        <f>IFERROR(VLOOKUP(D20,DB!A:K,11,0),"")</f>
        <v/>
      </c>
      <c r="C20" s="18"/>
      <c r="D20" s="18"/>
      <c r="E20" s="103"/>
      <c r="F20" s="104"/>
      <c r="G20" s="105">
        <f ca="1">IFERROR(NOW()-F20,"-")</f>
        <v>45973.633728472225</v>
      </c>
      <c r="H20" s="104"/>
      <c r="I20" s="166" t="str">
        <f>IFERROR(VLOOKUP(D20,DB!A:F,6,0),"")</f>
        <v/>
      </c>
      <c r="J20" s="166" t="str">
        <f>IFERROR(VLOOKUP(D20,DB!A:G,7,0),"")</f>
        <v/>
      </c>
      <c r="K20" s="19"/>
      <c r="L20" s="166"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6" t="str">
        <f>IFERROR(VLOOKUP(D21,DB!A:K,11,0),"")</f>
        <v/>
      </c>
      <c r="C21" s="18"/>
      <c r="D21" s="18"/>
      <c r="E21" s="103"/>
      <c r="F21" s="104"/>
      <c r="G21" s="105">
        <f ca="1">IFERROR(NOW()-F21,"-")</f>
        <v>45973.633728472225</v>
      </c>
      <c r="H21" s="104"/>
      <c r="I21" s="166" t="str">
        <f>IFERROR(VLOOKUP(D21,DB!A:F,6,0),"")</f>
        <v/>
      </c>
      <c r="J21" s="166" t="str">
        <f>IFERROR(VLOOKUP(D21,DB!A:G,7,0),"")</f>
        <v/>
      </c>
      <c r="K21" s="19"/>
      <c r="L21" s="166"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6" t="str">
        <f>IFERROR(VLOOKUP(D22,DB!A:K,11,0),"")</f>
        <v/>
      </c>
      <c r="C22" s="18"/>
      <c r="D22" s="18"/>
      <c r="E22" s="103"/>
      <c r="F22" s="104"/>
      <c r="G22" s="105">
        <f ca="1">IFERROR(NOW()-F22,"-")</f>
        <v>45973.633728472225</v>
      </c>
      <c r="H22" s="104"/>
      <c r="I22" s="166" t="str">
        <f>IFERROR(VLOOKUP(D22,DB!A:F,6,0),"")</f>
        <v/>
      </c>
      <c r="J22" s="166" t="str">
        <f>IFERROR(VLOOKUP(D22,DB!A:G,7,0),"")</f>
        <v/>
      </c>
      <c r="K22" s="19"/>
      <c r="L22" s="166"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s="165" customFormat="1" ht="31.5" customHeight="1">
      <c r="A23" s="102"/>
      <c r="B23" s="166" t="str">
        <f>IFERROR(VLOOKUP(D23,DB!A:K,11,0),"")</f>
        <v/>
      </c>
      <c r="C23" s="18"/>
      <c r="D23" s="18"/>
      <c r="E23" s="103"/>
      <c r="F23" s="104"/>
      <c r="G23" s="105">
        <f ca="1">IFERROR(NOW()-F23,"-")</f>
        <v>45973.633728472225</v>
      </c>
      <c r="H23" s="104"/>
      <c r="I23" s="166" t="str">
        <f>IFERROR(VLOOKUP(D23,DB!A:F,6,0),"")</f>
        <v/>
      </c>
      <c r="J23" s="166" t="str">
        <f>IFERROR(VLOOKUP(D23,DB!A:G,7,0),"")</f>
        <v/>
      </c>
      <c r="K23" s="19"/>
      <c r="L23" s="166"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6" t="str">
        <f>IFERROR(VLOOKUP(D24,DB!A:K,11,0),"")</f>
        <v/>
      </c>
      <c r="C24" s="18"/>
      <c r="D24" s="18"/>
      <c r="E24" s="103"/>
      <c r="F24" s="104"/>
      <c r="G24" s="105">
        <f ca="1">IFERROR(NOW()-F24,"-")</f>
        <v>45973.633728472225</v>
      </c>
      <c r="H24" s="104"/>
      <c r="I24" s="166" t="str">
        <f>IFERROR(VLOOKUP(D24,DB!A:F,6,0),"")</f>
        <v/>
      </c>
      <c r="J24" s="166" t="str">
        <f>IFERROR(VLOOKUP(D24,DB!A:G,7,0),"")</f>
        <v/>
      </c>
      <c r="K24" s="19"/>
      <c r="L24" s="166"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6" t="str">
        <f>IFERROR(VLOOKUP(D25,DB!A:K,11,0),"")</f>
        <v/>
      </c>
      <c r="C25" s="18"/>
      <c r="D25" s="18"/>
      <c r="E25" s="103"/>
      <c r="F25" s="104"/>
      <c r="G25" s="105">
        <f ca="1">IFERROR(NOW()-F25,"-")</f>
        <v>45973.633728472225</v>
      </c>
      <c r="H25" s="104"/>
      <c r="I25" s="166" t="str">
        <f>IFERROR(VLOOKUP(D25,DB!A:F,6,0),"")</f>
        <v/>
      </c>
      <c r="J25" s="166" t="str">
        <f>IFERROR(VLOOKUP(D25,DB!A:G,7,0),"")</f>
        <v/>
      </c>
      <c r="K25" s="19"/>
      <c r="L25" s="166"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6" t="str">
        <f>IFERROR(VLOOKUP(D26,DB!A:K,11,0),"")</f>
        <v/>
      </c>
      <c r="C26" s="18"/>
      <c r="D26" s="18"/>
      <c r="E26" s="103"/>
      <c r="F26" s="104"/>
      <c r="G26" s="105">
        <f ca="1">IFERROR(NOW()-F26,"-")</f>
        <v>45973.633728472225</v>
      </c>
      <c r="H26" s="104"/>
      <c r="I26" s="166" t="str">
        <f>IFERROR(VLOOKUP(D26,DB!A:F,6,0),"")</f>
        <v/>
      </c>
      <c r="J26" s="166" t="str">
        <f>IFERROR(VLOOKUP(D26,DB!A:G,7,0),"")</f>
        <v/>
      </c>
      <c r="K26" s="19"/>
      <c r="L26" s="166"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67" t="str">
        <f>IFERROR(VLOOKUP(D27,DB!A:K,11,0),"")</f>
        <v/>
      </c>
      <c r="C27" s="128"/>
      <c r="D27" s="128"/>
      <c r="E27" s="129"/>
      <c r="F27" s="130"/>
      <c r="G27" s="131">
        <f ca="1">IFERROR(NOW()-F27,"-")</f>
        <v>45973.633728472225</v>
      </c>
      <c r="H27" s="130"/>
      <c r="I27" s="167" t="str">
        <f>IFERROR(VLOOKUP(D27,DB!A:F,6,0),"")</f>
        <v/>
      </c>
      <c r="J27" s="167" t="str">
        <f>IFERROR(VLOOKUP(D27,DB!A:G,7,0),"")</f>
        <v/>
      </c>
      <c r="K27" s="132"/>
      <c r="L27" s="167"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row r="28" spans="1:88" ht="31.5" customHeight="1">
      <c r="A28" s="102"/>
      <c r="B28" s="166" t="str">
        <f>IFERROR(VLOOKUP(D28,DB!A:K,11,0),"")</f>
        <v/>
      </c>
      <c r="C28" s="18"/>
      <c r="D28" s="18"/>
      <c r="E28" s="103"/>
      <c r="F28" s="104"/>
      <c r="G28" s="105">
        <f ca="1">IFERROR(NOW()-F28,"-")</f>
        <v>45973.633728472225</v>
      </c>
      <c r="H28" s="104"/>
      <c r="I28" s="166" t="str">
        <f>IFERROR(VLOOKUP(D28,DB!A:F,6,0),"")</f>
        <v/>
      </c>
      <c r="J28" s="166" t="str">
        <f>IFERROR(VLOOKUP(D28,DB!A:G,7,0),"")</f>
        <v/>
      </c>
      <c r="K28" s="19"/>
      <c r="L28" s="166"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6" t="str">
        <f>IFERROR(VLOOKUP(D29,DB!A:K,11,0),"")</f>
        <v/>
      </c>
      <c r="C29" s="18"/>
      <c r="D29" s="18"/>
      <c r="E29" s="103"/>
      <c r="F29" s="104"/>
      <c r="G29" s="105">
        <f ca="1">IFERROR(NOW()-F29,"-")</f>
        <v>45973.633728472225</v>
      </c>
      <c r="H29" s="104"/>
      <c r="I29" s="166" t="str">
        <f>IFERROR(VLOOKUP(D29,DB!A:F,6,0),"")</f>
        <v/>
      </c>
      <c r="J29" s="166" t="str">
        <f>IFERROR(VLOOKUP(D29,DB!A:G,7,0),"")</f>
        <v/>
      </c>
      <c r="K29" s="19"/>
      <c r="L29" s="166"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6" t="str">
        <f>IFERROR(VLOOKUP(D30,DB!A:K,11,0),"")</f>
        <v/>
      </c>
      <c r="C30" s="18"/>
      <c r="D30" s="18"/>
      <c r="E30" s="103"/>
      <c r="F30" s="104"/>
      <c r="G30" s="105">
        <f ca="1">IFERROR(NOW()-F30,"-")</f>
        <v>45973.633728472225</v>
      </c>
      <c r="H30" s="104"/>
      <c r="I30" s="166" t="str">
        <f>IFERROR(VLOOKUP(D30,DB!A:F,6,0),"")</f>
        <v/>
      </c>
      <c r="J30" s="166" t="str">
        <f>IFERROR(VLOOKUP(D30,DB!A:G,7,0),"")</f>
        <v/>
      </c>
      <c r="K30" s="19"/>
      <c r="L30" s="166"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6" t="str">
        <f>IFERROR(VLOOKUP(D31,DB!A:K,11,0),"")</f>
        <v/>
      </c>
      <c r="C31" s="18"/>
      <c r="D31" s="18"/>
      <c r="E31" s="103"/>
      <c r="F31" s="104"/>
      <c r="G31" s="105">
        <f ca="1">IFERROR(NOW()-F31,"-")</f>
        <v>45973.633728472225</v>
      </c>
      <c r="H31" s="104"/>
      <c r="I31" s="166" t="str">
        <f>IFERROR(VLOOKUP(D31,DB!A:F,6,0),"")</f>
        <v/>
      </c>
      <c r="J31" s="166" t="str">
        <f>IFERROR(VLOOKUP(D31,DB!A:G,7,0),"")</f>
        <v/>
      </c>
      <c r="K31" s="19"/>
      <c r="L31" s="166"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6" t="str">
        <f>IFERROR(VLOOKUP(D32,DB!A:K,11,0),"")</f>
        <v/>
      </c>
      <c r="C32" s="18"/>
      <c r="D32" s="18"/>
      <c r="E32" s="103"/>
      <c r="F32" s="104"/>
      <c r="G32" s="105">
        <f ca="1">IFERROR(NOW()-F32,"-")</f>
        <v>45973.633728472225</v>
      </c>
      <c r="H32" s="104"/>
      <c r="I32" s="166" t="str">
        <f>IFERROR(VLOOKUP(D32,DB!A:F,6,0),"")</f>
        <v/>
      </c>
      <c r="J32" s="166" t="str">
        <f>IFERROR(VLOOKUP(D32,DB!A:G,7,0),"")</f>
        <v/>
      </c>
      <c r="K32" s="19"/>
      <c r="L32" s="166"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6" t="str">
        <f>IFERROR(VLOOKUP(D33,DB!A:K,11,0),"")</f>
        <v/>
      </c>
      <c r="C33" s="18"/>
      <c r="D33" s="18"/>
      <c r="E33" s="103"/>
      <c r="F33" s="104"/>
      <c r="G33" s="105">
        <f ca="1">IFERROR(NOW()-F33,"-")</f>
        <v>45973.633728472225</v>
      </c>
      <c r="H33" s="104"/>
      <c r="I33" s="166" t="str">
        <f>IFERROR(VLOOKUP(D33,DB!A:F,6,0),"")</f>
        <v/>
      </c>
      <c r="J33" s="166" t="str">
        <f>IFERROR(VLOOKUP(D33,DB!A:G,7,0),"")</f>
        <v/>
      </c>
      <c r="K33" s="19"/>
      <c r="L33" s="166"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6" t="str">
        <f>IFERROR(VLOOKUP(D34,DB!A:K,11,0),"")</f>
        <v/>
      </c>
      <c r="C34" s="18"/>
      <c r="D34" s="18"/>
      <c r="E34" s="103"/>
      <c r="F34" s="104"/>
      <c r="G34" s="105">
        <f ca="1">IFERROR(NOW()-F34,"-")</f>
        <v>45973.633728472225</v>
      </c>
      <c r="H34" s="104"/>
      <c r="I34" s="166" t="str">
        <f>IFERROR(VLOOKUP(D34,DB!A:F,6,0),"")</f>
        <v/>
      </c>
      <c r="J34" s="166" t="str">
        <f>IFERROR(VLOOKUP(D34,DB!A:G,7,0),"")</f>
        <v/>
      </c>
      <c r="K34" s="19"/>
      <c r="L34" s="166"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6" t="str">
        <f>IFERROR(VLOOKUP(D35,DB!A:K,11,0),"")</f>
        <v/>
      </c>
      <c r="C35" s="18"/>
      <c r="D35" s="18"/>
      <c r="E35" s="103"/>
      <c r="F35" s="104"/>
      <c r="G35" s="105">
        <f ca="1">IFERROR(NOW()-F35,"-")</f>
        <v>45973.633728472225</v>
      </c>
      <c r="H35" s="104"/>
      <c r="I35" s="166" t="str">
        <f>IFERROR(VLOOKUP(D35,DB!A:F,6,0),"")</f>
        <v/>
      </c>
      <c r="J35" s="166" t="str">
        <f>IFERROR(VLOOKUP(D35,DB!A:G,7,0),"")</f>
        <v/>
      </c>
      <c r="K35" s="19"/>
      <c r="L35" s="166"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6" t="str">
        <f>IFERROR(VLOOKUP(D36,DB!A:K,11,0),"")</f>
        <v/>
      </c>
      <c r="C36" s="18"/>
      <c r="D36" s="18"/>
      <c r="E36" s="103"/>
      <c r="F36" s="104"/>
      <c r="G36" s="105">
        <f ca="1">IFERROR(NOW()-F36,"-")</f>
        <v>45973.633728472225</v>
      </c>
      <c r="H36" s="104"/>
      <c r="I36" s="166" t="str">
        <f>IFERROR(VLOOKUP(D36,DB!A:F,6,0),"")</f>
        <v/>
      </c>
      <c r="J36" s="166" t="str">
        <f>IFERROR(VLOOKUP(D36,DB!A:G,7,0),"")</f>
        <v/>
      </c>
      <c r="K36" s="19"/>
      <c r="L36" s="166"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6" t="str">
        <f>IFERROR(VLOOKUP(D37,DB!A:K,11,0),"")</f>
        <v/>
      </c>
      <c r="C37" s="18"/>
      <c r="D37" s="18"/>
      <c r="E37" s="103"/>
      <c r="F37" s="104"/>
      <c r="G37" s="105">
        <f ca="1">IFERROR(NOW()-F37,"-")</f>
        <v>45973.633728472225</v>
      </c>
      <c r="H37" s="104"/>
      <c r="I37" s="166" t="str">
        <f>IFERROR(VLOOKUP(D37,DB!A:F,6,0),"")</f>
        <v/>
      </c>
      <c r="J37" s="166" t="str">
        <f>IFERROR(VLOOKUP(D37,DB!A:G,7,0),"")</f>
        <v/>
      </c>
      <c r="K37" s="19"/>
      <c r="L37" s="166"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6" t="str">
        <f>IFERROR(VLOOKUP(D38,DB!A:K,11,0),"")</f>
        <v/>
      </c>
      <c r="C38" s="18"/>
      <c r="D38" s="18"/>
      <c r="E38" s="103"/>
      <c r="F38" s="104"/>
      <c r="G38" s="105">
        <f ca="1">IFERROR(NOW()-F38,"-")</f>
        <v>45973.633728472225</v>
      </c>
      <c r="H38" s="104"/>
      <c r="I38" s="166" t="str">
        <f>IFERROR(VLOOKUP(D38,DB!A:F,6,0),"")</f>
        <v/>
      </c>
      <c r="J38" s="166" t="str">
        <f>IFERROR(VLOOKUP(D38,DB!A:G,7,0),"")</f>
        <v/>
      </c>
      <c r="K38" s="19"/>
      <c r="L38" s="166"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6" t="str">
        <f>IFERROR(VLOOKUP(D39,DB!A:K,11,0),"")</f>
        <v/>
      </c>
      <c r="C39" s="18"/>
      <c r="D39" s="18"/>
      <c r="E39" s="103"/>
      <c r="F39" s="104"/>
      <c r="G39" s="105">
        <f ca="1">IFERROR(NOW()-F39,"-")</f>
        <v>45973.633728472225</v>
      </c>
      <c r="H39" s="104"/>
      <c r="I39" s="166" t="str">
        <f>IFERROR(VLOOKUP(D39,DB!A:F,6,0),"")</f>
        <v/>
      </c>
      <c r="J39" s="166" t="str">
        <f>IFERROR(VLOOKUP(D39,DB!A:G,7,0),"")</f>
        <v/>
      </c>
      <c r="K39" s="19"/>
      <c r="L39" s="166"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6" t="str">
        <f>IFERROR(VLOOKUP(D40,DB!A:K,11,0),"")</f>
        <v/>
      </c>
      <c r="C40" s="18"/>
      <c r="D40" s="18"/>
      <c r="E40" s="103"/>
      <c r="F40" s="104"/>
      <c r="G40" s="105">
        <f ca="1">IFERROR(NOW()-F40,"-")</f>
        <v>45973.633728472225</v>
      </c>
      <c r="H40" s="104"/>
      <c r="I40" s="166" t="str">
        <f>IFERROR(VLOOKUP(D40,DB!A:F,6,0),"")</f>
        <v/>
      </c>
      <c r="J40" s="166" t="str">
        <f>IFERROR(VLOOKUP(D40,DB!A:G,7,0),"")</f>
        <v/>
      </c>
      <c r="K40" s="19"/>
      <c r="L40" s="166"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6" t="str">
        <f>IFERROR(VLOOKUP(D41,DB!A:K,11,0),"")</f>
        <v/>
      </c>
      <c r="C41" s="18"/>
      <c r="D41" s="18"/>
      <c r="E41" s="103"/>
      <c r="F41" s="104"/>
      <c r="G41" s="105">
        <f ca="1">IFERROR(NOW()-F41,"-")</f>
        <v>45973.633728472225</v>
      </c>
      <c r="H41" s="104"/>
      <c r="I41" s="166" t="str">
        <f>IFERROR(VLOOKUP(D41,DB!A:F,6,0),"")</f>
        <v/>
      </c>
      <c r="J41" s="166" t="str">
        <f>IFERROR(VLOOKUP(D41,DB!A:G,7,0),"")</f>
        <v/>
      </c>
      <c r="K41" s="19"/>
      <c r="L41" s="166"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6" t="str">
        <f>IFERROR(VLOOKUP(D42,DB!A:K,11,0),"")</f>
        <v/>
      </c>
      <c r="C42" s="18"/>
      <c r="D42" s="18"/>
      <c r="E42" s="103"/>
      <c r="F42" s="104"/>
      <c r="G42" s="105">
        <f ca="1">IFERROR(NOW()-F42,"-")</f>
        <v>45973.633728472225</v>
      </c>
      <c r="H42" s="104"/>
      <c r="I42" s="166" t="str">
        <f>IFERROR(VLOOKUP(D42,DB!A:F,6,0),"")</f>
        <v/>
      </c>
      <c r="J42" s="166" t="str">
        <f>IFERROR(VLOOKUP(D42,DB!A:G,7,0),"")</f>
        <v/>
      </c>
      <c r="K42" s="19"/>
      <c r="L42" s="166"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6" t="str">
        <f>IFERROR(VLOOKUP(D43,DB!A:K,11,0),"")</f>
        <v/>
      </c>
      <c r="C43" s="18"/>
      <c r="D43" s="18"/>
      <c r="E43" s="103"/>
      <c r="F43" s="104"/>
      <c r="G43" s="105">
        <f ca="1">IFERROR(NOW()-F43,"-")</f>
        <v>45973.633728472225</v>
      </c>
      <c r="H43" s="104"/>
      <c r="I43" s="166" t="str">
        <f>IFERROR(VLOOKUP(D43,DB!A:F,6,0),"")</f>
        <v/>
      </c>
      <c r="J43" s="166" t="str">
        <f>IFERROR(VLOOKUP(D43,DB!A:G,7,0),"")</f>
        <v/>
      </c>
      <c r="K43" s="19"/>
      <c r="L43" s="166"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6" t="str">
        <f>IFERROR(VLOOKUP(D44,DB!A:K,11,0),"")</f>
        <v/>
      </c>
      <c r="C44" s="18"/>
      <c r="D44" s="18"/>
      <c r="E44" s="103"/>
      <c r="F44" s="104"/>
      <c r="G44" s="105">
        <f ca="1">IFERROR(NOW()-F44,"-")</f>
        <v>45973.633728472225</v>
      </c>
      <c r="H44" s="104"/>
      <c r="I44" s="166" t="str">
        <f>IFERROR(VLOOKUP(D44,DB!A:F,6,0),"")</f>
        <v/>
      </c>
      <c r="J44" s="166" t="str">
        <f>IFERROR(VLOOKUP(D44,DB!A:G,7,0),"")</f>
        <v/>
      </c>
      <c r="K44" s="19"/>
      <c r="L44" s="166"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6" t="str">
        <f>IFERROR(VLOOKUP(D45,DB!A:K,11,0),"")</f>
        <v/>
      </c>
      <c r="C45" s="18"/>
      <c r="D45" s="18"/>
      <c r="E45" s="103"/>
      <c r="F45" s="104"/>
      <c r="G45" s="105">
        <f ca="1">IFERROR(NOW()-F45,"-")</f>
        <v>45973.633728472225</v>
      </c>
      <c r="H45" s="104"/>
      <c r="I45" s="166" t="str">
        <f>IFERROR(VLOOKUP(D45,DB!A:F,6,0),"")</f>
        <v/>
      </c>
      <c r="J45" s="166" t="str">
        <f>IFERROR(VLOOKUP(D45,DB!A:G,7,0),"")</f>
        <v/>
      </c>
      <c r="K45" s="19"/>
      <c r="L45" s="166"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6" t="str">
        <f>IFERROR(VLOOKUP(D46,DB!A:K,11,0),"")</f>
        <v/>
      </c>
      <c r="C46" s="18"/>
      <c r="D46" s="18"/>
      <c r="E46" s="103"/>
      <c r="F46" s="104"/>
      <c r="G46" s="105">
        <f ca="1">IFERROR(NOW()-F46,"-")</f>
        <v>45973.633728472225</v>
      </c>
      <c r="H46" s="104"/>
      <c r="I46" s="166" t="str">
        <f>IFERROR(VLOOKUP(D46,DB!A:F,6,0),"")</f>
        <v/>
      </c>
      <c r="J46" s="166" t="str">
        <f>IFERROR(VLOOKUP(D46,DB!A:G,7,0),"")</f>
        <v/>
      </c>
      <c r="K46" s="19"/>
      <c r="L46" s="166"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6" t="str">
        <f>IFERROR(VLOOKUP(D47,DB!A:K,11,0),"")</f>
        <v/>
      </c>
      <c r="C47" s="18"/>
      <c r="D47" s="18"/>
      <c r="E47" s="103"/>
      <c r="F47" s="104"/>
      <c r="G47" s="105">
        <f ca="1">IFERROR(NOW()-F47,"-")</f>
        <v>45973.633728472225</v>
      </c>
      <c r="H47" s="104"/>
      <c r="I47" s="166" t="str">
        <f>IFERROR(VLOOKUP(D47,DB!A:F,6,0),"")</f>
        <v/>
      </c>
      <c r="J47" s="166" t="str">
        <f>IFERROR(VLOOKUP(D47,DB!A:G,7,0),"")</f>
        <v/>
      </c>
      <c r="K47" s="19"/>
      <c r="L47" s="166"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6" t="str">
        <f>IFERROR(VLOOKUP(D48,DB!A:K,11,0),"")</f>
        <v/>
      </c>
      <c r="C48" s="18"/>
      <c r="D48" s="18"/>
      <c r="E48" s="103"/>
      <c r="F48" s="104"/>
      <c r="G48" s="105">
        <f ca="1">IFERROR(NOW()-F48,"-")</f>
        <v>45973.633728472225</v>
      </c>
      <c r="H48" s="104"/>
      <c r="I48" s="166" t="str">
        <f>IFERROR(VLOOKUP(D48,DB!A:F,6,0),"")</f>
        <v/>
      </c>
      <c r="J48" s="166" t="str">
        <f>IFERROR(VLOOKUP(D48,DB!A:G,7,0),"")</f>
        <v/>
      </c>
      <c r="K48" s="19"/>
      <c r="L48" s="166"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6" t="str">
        <f>IFERROR(VLOOKUP(D49,DB!A:K,11,0),"")</f>
        <v/>
      </c>
      <c r="C49" s="18"/>
      <c r="D49" s="18"/>
      <c r="E49" s="103"/>
      <c r="F49" s="104"/>
      <c r="G49" s="105">
        <f ca="1">IFERROR(NOW()-F49,"-")</f>
        <v>45973.633728472225</v>
      </c>
      <c r="H49" s="104"/>
      <c r="I49" s="166" t="str">
        <f>IFERROR(VLOOKUP(D49,DB!A:F,6,0),"")</f>
        <v/>
      </c>
      <c r="J49" s="166" t="str">
        <f>IFERROR(VLOOKUP(D49,DB!A:G,7,0),"")</f>
        <v/>
      </c>
      <c r="K49" s="19"/>
      <c r="L49" s="166"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6" t="str">
        <f>IFERROR(VLOOKUP(D50,DB!A:K,11,0),"")</f>
        <v/>
      </c>
      <c r="C50" s="18"/>
      <c r="D50" s="18"/>
      <c r="E50" s="103"/>
      <c r="F50" s="104"/>
      <c r="G50" s="105">
        <f ca="1">IFERROR(NOW()-F50,"-")</f>
        <v>45973.633728472225</v>
      </c>
      <c r="H50" s="104"/>
      <c r="I50" s="166" t="str">
        <f>IFERROR(VLOOKUP(D50,DB!A:F,6,0),"")</f>
        <v/>
      </c>
      <c r="J50" s="166" t="str">
        <f>IFERROR(VLOOKUP(D50,DB!A:G,7,0),"")</f>
        <v/>
      </c>
      <c r="K50" s="19"/>
      <c r="L50" s="166"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6" t="str">
        <f>IFERROR(VLOOKUP(D51,DB!A:K,11,0),"")</f>
        <v/>
      </c>
      <c r="C51" s="18"/>
      <c r="D51" s="18"/>
      <c r="E51" s="103"/>
      <c r="F51" s="104"/>
      <c r="G51" s="105">
        <f ca="1">IFERROR(NOW()-F51,"-")</f>
        <v>45973.633728472225</v>
      </c>
      <c r="H51" s="104"/>
      <c r="I51" s="166" t="str">
        <f>IFERROR(VLOOKUP(D51,DB!A:F,6,0),"")</f>
        <v/>
      </c>
      <c r="J51" s="166" t="str">
        <f>IFERROR(VLOOKUP(D51,DB!A:G,7,0),"")</f>
        <v/>
      </c>
      <c r="K51" s="19"/>
      <c r="L51" s="166"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6" t="str">
        <f>IFERROR(VLOOKUP(D52,DB!A:K,11,0),"")</f>
        <v/>
      </c>
      <c r="C52" s="18"/>
      <c r="D52" s="18"/>
      <c r="E52" s="103"/>
      <c r="F52" s="104"/>
      <c r="G52" s="105">
        <f ca="1">IFERROR(NOW()-F52,"-")</f>
        <v>45973.633728472225</v>
      </c>
      <c r="H52" s="104"/>
      <c r="I52" s="166" t="str">
        <f>IFERROR(VLOOKUP(D52,DB!A:F,6,0),"")</f>
        <v/>
      </c>
      <c r="J52" s="166" t="str">
        <f>IFERROR(VLOOKUP(D52,DB!A:G,7,0),"")</f>
        <v/>
      </c>
      <c r="K52" s="19"/>
      <c r="L52" s="166"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6" t="str">
        <f>IFERROR(VLOOKUP(D53,DB!A:K,11,0),"")</f>
        <v/>
      </c>
      <c r="C53" s="18"/>
      <c r="D53" s="18"/>
      <c r="E53" s="103"/>
      <c r="F53" s="104"/>
      <c r="G53" s="105">
        <f ca="1">IFERROR(NOW()-F53,"-")</f>
        <v>45973.633728472225</v>
      </c>
      <c r="H53" s="104"/>
      <c r="I53" s="166" t="str">
        <f>IFERROR(VLOOKUP(D53,DB!A:F,6,0),"")</f>
        <v/>
      </c>
      <c r="J53" s="166" t="str">
        <f>IFERROR(VLOOKUP(D53,DB!A:G,7,0),"")</f>
        <v/>
      </c>
      <c r="K53" s="19"/>
      <c r="L53" s="166"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6" t="str">
        <f>IFERROR(VLOOKUP(D54,DB!A:K,11,0),"")</f>
        <v/>
      </c>
      <c r="C54" s="18"/>
      <c r="D54" s="18"/>
      <c r="E54" s="103"/>
      <c r="F54" s="104"/>
      <c r="G54" s="105">
        <f ca="1">IFERROR(NOW()-F54,"-")</f>
        <v>45973.633728472225</v>
      </c>
      <c r="H54" s="104"/>
      <c r="I54" s="166" t="str">
        <f>IFERROR(VLOOKUP(D54,DB!A:F,6,0),"")</f>
        <v/>
      </c>
      <c r="J54" s="166" t="str">
        <f>IFERROR(VLOOKUP(D54,DB!A:G,7,0),"")</f>
        <v/>
      </c>
      <c r="K54" s="19"/>
      <c r="L54" s="166"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6" t="str">
        <f>IFERROR(VLOOKUP(D55,DB!A:K,11,0),"")</f>
        <v/>
      </c>
      <c r="C55" s="18"/>
      <c r="D55" s="18"/>
      <c r="E55" s="103"/>
      <c r="F55" s="104"/>
      <c r="G55" s="105">
        <f ca="1">IFERROR(NOW()-F55,"-")</f>
        <v>45973.633728472225</v>
      </c>
      <c r="H55" s="104"/>
      <c r="I55" s="166" t="str">
        <f>IFERROR(VLOOKUP(D55,DB!A:F,6,0),"")</f>
        <v/>
      </c>
      <c r="J55" s="166" t="str">
        <f>IFERROR(VLOOKUP(D55,DB!A:G,7,0),"")</f>
        <v/>
      </c>
      <c r="K55" s="19"/>
      <c r="L55" s="166"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6" t="str">
        <f>IFERROR(VLOOKUP(D56,DB!A:K,11,0),"")</f>
        <v/>
      </c>
      <c r="C56" s="18"/>
      <c r="D56" s="18"/>
      <c r="E56" s="103"/>
      <c r="F56" s="104"/>
      <c r="G56" s="105">
        <f ca="1">IFERROR(NOW()-F56,"-")</f>
        <v>45973.633728472225</v>
      </c>
      <c r="H56" s="104"/>
      <c r="I56" s="166" t="str">
        <f>IFERROR(VLOOKUP(D56,DB!A:F,6,0),"")</f>
        <v/>
      </c>
      <c r="J56" s="166" t="str">
        <f>IFERROR(VLOOKUP(D56,DB!A:G,7,0),"")</f>
        <v/>
      </c>
      <c r="K56" s="19"/>
      <c r="L56" s="166"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6" t="str">
        <f>IFERROR(VLOOKUP(D57,DB!A:K,11,0),"")</f>
        <v/>
      </c>
      <c r="C57" s="18"/>
      <c r="D57" s="18"/>
      <c r="E57" s="103"/>
      <c r="F57" s="104"/>
      <c r="G57" s="105">
        <f ca="1">IFERROR(NOW()-F57,"-")</f>
        <v>45973.633728472225</v>
      </c>
      <c r="H57" s="104"/>
      <c r="I57" s="166" t="str">
        <f>IFERROR(VLOOKUP(D57,DB!A:F,6,0),"")</f>
        <v/>
      </c>
      <c r="J57" s="166" t="str">
        <f>IFERROR(VLOOKUP(D57,DB!A:G,7,0),"")</f>
        <v/>
      </c>
      <c r="K57" s="19"/>
      <c r="L57" s="166"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6" t="str">
        <f>IFERROR(VLOOKUP(D58,DB!A:K,11,0),"")</f>
        <v/>
      </c>
      <c r="C58" s="18"/>
      <c r="D58" s="18"/>
      <c r="E58" s="103"/>
      <c r="F58" s="104"/>
      <c r="G58" s="105">
        <f ca="1">IFERROR(NOW()-F58,"-")</f>
        <v>45973.633728472225</v>
      </c>
      <c r="H58" s="104"/>
      <c r="I58" s="166" t="str">
        <f>IFERROR(VLOOKUP(D58,DB!A:F,6,0),"")</f>
        <v/>
      </c>
      <c r="J58" s="166" t="str">
        <f>IFERROR(VLOOKUP(D58,DB!A:G,7,0),"")</f>
        <v/>
      </c>
      <c r="K58" s="19"/>
      <c r="L58" s="166"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6" t="str">
        <f>IFERROR(VLOOKUP(D59,DB!A:K,11,0),"")</f>
        <v/>
      </c>
      <c r="C59" s="18"/>
      <c r="D59" s="18"/>
      <c r="E59" s="103"/>
      <c r="F59" s="104"/>
      <c r="G59" s="105">
        <f ca="1">IFERROR(NOW()-F59,"-")</f>
        <v>45973.633728472225</v>
      </c>
      <c r="H59" s="104"/>
      <c r="I59" s="166" t="str">
        <f>IFERROR(VLOOKUP(D59,DB!A:F,6,0),"")</f>
        <v/>
      </c>
      <c r="J59" s="166" t="str">
        <f>IFERROR(VLOOKUP(D59,DB!A:G,7,0),"")</f>
        <v/>
      </c>
      <c r="K59" s="19"/>
      <c r="L59" s="166"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6" t="str">
        <f>IFERROR(VLOOKUP(D60,DB!A:K,11,0),"")</f>
        <v/>
      </c>
      <c r="C60" s="18"/>
      <c r="D60" s="18"/>
      <c r="E60" s="103"/>
      <c r="F60" s="104"/>
      <c r="G60" s="105">
        <f ca="1">IFERROR(NOW()-F60,"-")</f>
        <v>45973.633728472225</v>
      </c>
      <c r="H60" s="104"/>
      <c r="I60" s="166" t="str">
        <f>IFERROR(VLOOKUP(D60,DB!A:F,6,0),"")</f>
        <v/>
      </c>
      <c r="J60" s="166" t="str">
        <f>IFERROR(VLOOKUP(D60,DB!A:G,7,0),"")</f>
        <v/>
      </c>
      <c r="K60" s="19"/>
      <c r="L60" s="166"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6" t="str">
        <f>IFERROR(VLOOKUP(D61,DB!A:K,11,0),"")</f>
        <v/>
      </c>
      <c r="C61" s="18"/>
      <c r="D61" s="18"/>
      <c r="E61" s="103"/>
      <c r="F61" s="104"/>
      <c r="G61" s="105">
        <f ca="1">IFERROR(NOW()-F61,"-")</f>
        <v>45973.633728472225</v>
      </c>
      <c r="H61" s="104"/>
      <c r="I61" s="166" t="str">
        <f>IFERROR(VLOOKUP(D61,DB!A:F,6,0),"")</f>
        <v/>
      </c>
      <c r="J61" s="166" t="str">
        <f>IFERROR(VLOOKUP(D61,DB!A:G,7,0),"")</f>
        <v/>
      </c>
      <c r="K61" s="19"/>
      <c r="L61" s="166"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6" t="str">
        <f>IFERROR(VLOOKUP(D62,DB!A:K,11,0),"")</f>
        <v/>
      </c>
      <c r="C62" s="18"/>
      <c r="D62" s="18"/>
      <c r="E62" s="103"/>
      <c r="F62" s="104"/>
      <c r="G62" s="105">
        <f ca="1">IFERROR(NOW()-F62,"-")</f>
        <v>45973.633728472225</v>
      </c>
      <c r="H62" s="104"/>
      <c r="I62" s="166" t="str">
        <f>IFERROR(VLOOKUP(D62,DB!A:F,6,0),"")</f>
        <v/>
      </c>
      <c r="J62" s="166" t="str">
        <f>IFERROR(VLOOKUP(D62,DB!A:G,7,0),"")</f>
        <v/>
      </c>
      <c r="K62" s="19"/>
      <c r="L62" s="166"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66" t="str">
        <f>IFERROR(VLOOKUP(D63,DB!A:K,11,0),"")</f>
        <v/>
      </c>
      <c r="C63" s="18"/>
      <c r="D63" s="18"/>
      <c r="E63" s="103"/>
      <c r="F63" s="104"/>
      <c r="G63" s="105">
        <f ca="1">IFERROR(NOW()-F63,"-")</f>
        <v>45973.633728472225</v>
      </c>
      <c r="H63" s="104"/>
      <c r="I63" s="166" t="str">
        <f>IFERROR(VLOOKUP(D63,DB!A:F,6,0),"")</f>
        <v/>
      </c>
      <c r="J63" s="166" t="str">
        <f>IFERROR(VLOOKUP(D63,DB!A:G,7,0),"")</f>
        <v/>
      </c>
      <c r="K63" s="19"/>
      <c r="L63" s="166"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67" t="str">
        <f>IFERROR(VLOOKUP(D64,DB!A:K,11,0),"")</f>
        <v/>
      </c>
      <c r="C64" s="128"/>
      <c r="D64" s="128"/>
      <c r="E64" s="129"/>
      <c r="F64" s="130"/>
      <c r="G64" s="131">
        <f ca="1">IFERROR(NOW()-F64,"-")</f>
        <v>45973.633728472225</v>
      </c>
      <c r="H64" s="130"/>
      <c r="I64" s="167" t="str">
        <f>IFERROR(VLOOKUP(D64,DB!A:F,6,0),"")</f>
        <v/>
      </c>
      <c r="J64" s="167" t="str">
        <f>IFERROR(VLOOKUP(D64,DB!A:G,7,0),"")</f>
        <v/>
      </c>
      <c r="K64" s="132"/>
      <c r="L64" s="167"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45973.633728472225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45973.633728472225</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45973.633728472225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45973.633728472225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45973.633728472225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45973.633728472225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45973.633728472225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45973.633728472225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45973.633728472225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45973.633728472225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45973.633728472225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45973.633728472225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45973.633728472225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45973.633728472225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45973.633728472225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45973.633728472225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45973.633728472225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45973.633728472225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45973.633728472225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45973.633728472225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45973.633728472225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45973.633728472225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45973.633728472225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45973.633728472225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45973.633728472225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45973.633728472225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45973.633728472225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45973.633728472225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45973.633728472225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45973.633728472225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45973.633728472225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45973.633728472225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45973.633728472225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45973.633728472225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45973.633728472225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45973.633728472225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45973.633728472225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45973.633728472225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45973.633728472225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45973.633728472225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45973.633728472225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45973.633728472225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45973.633728472225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45973.633728472225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45973.633728472225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45973.633728472225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45973.633728472225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45973.633728472225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45973.633728472225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45973.633728472225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45973.633728472225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45973.633728472225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45973.633728472225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45973.633728472225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45973.633728472225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45973.633728472225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45973.633728472225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45973.633728472225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45973.633728472225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45973.633728472225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45973.633728472225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45973.633728472225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45973.633728472225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45973.633728472225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45973.633728472225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45973.633728472225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45973.633728472225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45973.633728472225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45973.633728472225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45973.633728472225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45973.633728472225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45973.633728472225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45973.633728472225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45973.633728472225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45973.633728472225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45973.633728472225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45973.633728472225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45973.633728472225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45973.633728472225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45973.633728472225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45973.633728472225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45973.633728472225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45973.633728472225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45973.633728472225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45973.633728472225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45973.633728472225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45973.633728472225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45973.633728472225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45973.633728472225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45973.633728472225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45973.633728472225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45973.633728472225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45973.633728472225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45973.633728472225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45973.633728472225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45973.633728472225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45973.633728472225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45973.633728472225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45973.633728472225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45973.633728472225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45973.633728472225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45973.633728472225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45973.633728472225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45973.633728472225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45973.633728472225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45973.633728472225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45973.633728472225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45973.633728472225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45973.633728472225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45973.633728472225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45973.633728472225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45973.633728472225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45973.633728472225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45973.633728472225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45973.633728472225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45973.633728472225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45973.633728472225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45973.633728472225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45973.633728472225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45973.633728472225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45973.633728472225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45973.633728472225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45973.633728472225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45973.633728472225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45973.633728472225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45973.633728472225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45973.633728472225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45973.633728472225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45973.633728472225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45973.633728472225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45973.633728472225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45973.633728472225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45973.633728472225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45973.633728472225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45973.633728472225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45973.633728472225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45973.633728472225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45973.633728472225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45973.633728472225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45973.633728472225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45973.633728472225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45973.633728472225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45973.633728472225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45973.633728472225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45973.633728472225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45973.633728472225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45973.633728472225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45973.633728472225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45973.633728472225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45973.633728472225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45973.633728472225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45973.633728472225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45973.633728472225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45973.633728472225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45973.633728472225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45973.633728472225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45973.633728472225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45973.633728472225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45973.633728472225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45973.633728472225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45973.633728472225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45973.633728472225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45973.633728472225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45973.633728472225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45973.633728472225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45973.633728472225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45973.633728472225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45973.633728472225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45973.633728472225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45973.633728472225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45973.633728472225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45973.633728472225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45973.633728472225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45973.633728472225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45973.633728472225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45973.633728472225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45973.633728472225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45973.633728472225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45973.633728472225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45973.633728472225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45973.633728472225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45973.633728472225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45973.633728472225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45973.633728472225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45973.633728472225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45973.633728472225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45973.633728472225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45973.633728472225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45973.633728472225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45973.633728472225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45973.633728472225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45973.633728472225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45973.633728472225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45973.633728472225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45973.633728472225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45973.633728472225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45973.633728472225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45973.633728472225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45973.633728472225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45973.633728472225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45973.633728472225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45973.633728472225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45973.633728472225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45973.633728472225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45973.633728472225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45973.633728472225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45973.633728472225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45973.633728472225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45973.633728472225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45973.633728472225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45973.633728472225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45973.633728472225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45973.633728472225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45973.633728472225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45973.633728472225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45973.633728472225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45973.633728472225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45973.633728472225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45973.633728472225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45973.633728472225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45973.633728472225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45973.633728472225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45973.633728472225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45973.633728472225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45973.633728472225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45973.633728472225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45973.633728472225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45973.633728472225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45973.633728472225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45973.633728472225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45973.633728472225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45973.633728472225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45973.633728472225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45973.633728472225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45973.633728472225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45973.633728472225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45973.633728472225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45973.633728472225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45973.633728472225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45973.633728472225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45973.633728472225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45973.633728472225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45973.633728472225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45973.633728472225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45973.633728472225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45973.633728472225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45973.633728472225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45973.633728472225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45973.633728472225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45973.633728472225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45973.633728472225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45973.633728472225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45973.633728472225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45973.633728472225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45973.633728472225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45973.633728472225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45973.633728472225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45973.633728472225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45973.633728472225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45973.633728472225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45973.633728472225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45973.633728472225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45973.633728472225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45973.633728472225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45973.633728472225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45973.633728472225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45973.633728472225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45973.633728472225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45973.633728472225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45973.633728472225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45973.633728472225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45973.633728472225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45973.633728472225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45973.633728472225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45973.633728472225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45973.633728472225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45973.633728472225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45973.633728472225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45973.633728472225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45973.633728472225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45973.633728472225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45973.633728472225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45973.633728472225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45973.633728472225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45973.633728472225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45973.633728472225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45973.633728472225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45973.633728472225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45973.633728472225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45973.633728472225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45973.633728472225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45973.633728472225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45973.633728472225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45973.633728472225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45973.633728472225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45973.633728472225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45973.633728472225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45973.633728472225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45973.633728472225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45973.633728472225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45973.633728472225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45973.633728472225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45973.633728472225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45973.633728472225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45973.633728472225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45973.633728472225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45973.633728472225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45973.633728472225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45973.633728472225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45973.633728472225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45973.633728472225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45973.633728472225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45973.633728472225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45973.633728472225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45973.633728472225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45973.633728472225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45973.633728472225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45973.633728472225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45973.633728472225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45973.633728472225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45973.633728472225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45973.633728472225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45973.633728472225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45973.633728472225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45973.633728472225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45973.633728472225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45973.633728472225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45973.633728472225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45973.633728472225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45973.633728472225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45973.633728472225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45973.633728472225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45973.633728472225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45973.633728472225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45973.633728472225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45973.633728472225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45973.633728472225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45973.633728472225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45973.633728472225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45973.633728472225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45973.633728472225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45973.633728472225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45973.633728472225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45973.633728472225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45973.633728472225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45973.633728472225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45973.633728472225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45973.633728472225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45973.633728472225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45973.633728472225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45973.633728472225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45973.633728472225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45973.633728472225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45973.633728472225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45973.633728472225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45973.633728472225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45973.633728472225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45973.633728472225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45973.633728472225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45973.633728472225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45973.633728472225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45973.633728472225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45973.633728472225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45973.633728472225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45973.633728472225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45973.633728472225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45973.633728472225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45973.633728472225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45973.633728472225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45973.633728472225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45973.633728472225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45973.633728472225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45973.633728472225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45973.633728472225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45973.633728472225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45973.633728472225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45973.633728472225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45973.633728472225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45973.633728472225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45973.633728472225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45973.633728472225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45973.633728472225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45973.633728472225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45973.633728472225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45973.633728472225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45973.633728472225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45973.633728472225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45973.633728472225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45973.633728472225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45973.633728472225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45973.633728472225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45973.633728472225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45973.633728472225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45973.633728472225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45973.633728472225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45973.633728472225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45973.633728472225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45973.633728472225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45973.633728472225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45973.633728472225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45973.633728472225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45973.633728472225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45973.633728472225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45973.633728472225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45973.633728472225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45973.633728472225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45973.633728472225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45973.633728472225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45973.633728472225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45973.633728472225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45973.633728472225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45973.633728472225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45973.633728472225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45973.633728472225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45973.633728472225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45973.633728472225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45973.633728472225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45973.633728472225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45973.633728472225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45973.633728472225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45973.633728472225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45973.633728472225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45973.633728472225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45973.633728472225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45973.633728472225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45973.633728472225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45973.633728472225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45973.633728472225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45973.633728472225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45973.633728472225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45973.633728472225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45973.633728472225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45973.633728472225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45973.633728472225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45973.633728472225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45973.633728472225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45973.633728472225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45973.633728472225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45973.633728472225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45973.633728472225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45973.633728472225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45973.633728472225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45973.633728472225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45973.633728472225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45973.633728472225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45973.633728472225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45973.633728472225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45973.633728472225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45973.633728472225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45973.633728472225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45973.633728472225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45973.633728472225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45973.633728472225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45973.633728472225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45973.633728472225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45973.633728472225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45973.633728472225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45973.633728472225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45973.633728472225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45973.633728472225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45973.633728472225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45973.633728472225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45973.633728472225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45973.633728472225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45973.633728472225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45973.633728472225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45973.633728472225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45973.633728472225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45973.633728472225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45973.633728472225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45973.633728472225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45973.633728472225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45973.633728472225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45973.633728472225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45973.633728472225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45973.633728472225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45973.633728472225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45973.633728472225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45973.633728472225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45973.633728472225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45973.633728472225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45973.633728472225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45973.633728472225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45973.633728472225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45973.633728472225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45973.633728472225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45973.633728472225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45973.633728472225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45973.633728472225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45973.633728472225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45973.633728472225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45973.633728472225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45973.633728472225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45973.633728472225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45973.633728472225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45973.633728472225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45973.633728472225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45973.633728472225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45973.633728472225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45973.633728472225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45973.633728472225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45973.633728472225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45973.633728472225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45973.633728472225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45973.633728472225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45973.633728472225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45973.633728472225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45973.633728472225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45973.633728472225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45973.633728472225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45973.633728472225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45973.633728472225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45973.633728472225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45973.633728472225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45973.633728472225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45973.633728472225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45973.633728472225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45973.633728472225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45973.633728472225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45973.633728472225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45973.633728472225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45973.633728472225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45973.633728472225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45973.633728472225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45973.633728472225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45973.633728472225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45973.633728472225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45973.633728472225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45973.633728472225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45973.633728472225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45973.633728472225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45973.633728472225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45973.633728472225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45973.633728472225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45973.633728472225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45973.633728472225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45973.633728472225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45973.633728472225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45973.633728472225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45973.633728472225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45973.633728472225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45973.633728472225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45973.633728472225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45973.633728472225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45973.633728472225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45973.633728472225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45973.633728472225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45973.633728472225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45973.633728472225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45973.633728472225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45973.633728472225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45973.633728472225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45973.633728472225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45973.633728472225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45973.633728472225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45973.633728472225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45973.633728472225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45973.633728472225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45973.633728472225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45973.633728472225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45973.633728472225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45973.633728472225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45973.633728472225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45973.633728472225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45973.633728472225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45973.633728472225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45973.633728472225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45973.633728472225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45973.633728472225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45973.633728472225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45973.633728472225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45973.633728472225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45973.633728472225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45973.633728472225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45973.633728472225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45973.633728472225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45973.633728472225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45973.633728472225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45973.633728472225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45973.633728472225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45973.633728472225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45973.633728472225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45973.633728472225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45973.633728472225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45973.633728472225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45973.633728472225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45973.633728472225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45973.633728472225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45973.633728472225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45973.633728472225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45973.633728472225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45973.633728472225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45973.633728472225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45973.633728472225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45973.633728472225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45973.633728472225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45973.633728472225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45973.633728472225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45973.633728472225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45973.633728472225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45973.633728472225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45973.633728472225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45973.633728472225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45973.633728472225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45973.633728472225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45973.633728472225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45973.633728472225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45973.633728472225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45973.633728472225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45973.633728472225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45973.633728472225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45973.633728472225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45973.633728472225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45973.633728472225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45973.633728472225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45973.633728472225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45973.633728472225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45973.633728472225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45973.633728472225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45973.633728472225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45973.633728472225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45973.633728472225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45973.633728472225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45973.633728472225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45973.633728472225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45973.633728472225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45973.633728472225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45973.633728472225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45973.633728472225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45973.633728472225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45973.633728472225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45973.633728472225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45973.633728472225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45973.633728472225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45973.633728472225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45973.633728472225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45973.633728472225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45973.633728472225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45973.633728472225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45973.633728472225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45973.633728472225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45973.633728472225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45973.633728472225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45973.633728472225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45973.633728472225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45973.633728472225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45973.633728472225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45973.633728472225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45973.633728472225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45973.633728472225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45973.633728472225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45973.633728472225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45973.633728472225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45973.633728472225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45973.633728472225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45973.633728472225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45973.633728472225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45973.633728472225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45973.633728472225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45973.633728472225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45973.633728472225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45973.633728472225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45973.633728472225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45973.633728472225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45973.633728472225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45973.633728472225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45973.633728472225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45973.633728472225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45973.633728472225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45973.633728472225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45973.633728472225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45973.633728472225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45973.633728472225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45973.633728472225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45973.633728472225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45973.633728472225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45973.633728472225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45973.633728472225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45973.633728472225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45973.633728472225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45973.633728472225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45973.633728472225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45973.633728472225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45973.633728472225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45973.633728472225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45973.633728472225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45973.633728472225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45973.633728472225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45973.633728472225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45973.633728472225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45973.633728472225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45973.633728472225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45973.633728472225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45973.633728472225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45973.633728472225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45973.633728472225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45973.633728472225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45973.633728472225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45973.633728472225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45973.633728472225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45973.633728472225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45973.633728472225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45973.633728472225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45973.633728472225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45973.633728472225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45973.633728472225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45973.633728472225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45973.633728472225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45973.633728472225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45973.633728472225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45973.633728472225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45973.633728472225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45973.633728472225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45973.633728472225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45973.633728472225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45973.633728472225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45973.633728472225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45973.633728472225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45973.633728472225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45973.633728472225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45973.633728472225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45973.633728472225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45973.633728472225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45973.633728472225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45973.633728472225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45973.633728472225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45973.633728472225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45973.633728472225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45973.633728472225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45973.633728472225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45973.633728472225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45973.633728472225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45973.633728472225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45973.633728472225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45973.633728472225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45973.633728472225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45973.633728472225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45973.633728472225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45973.633728472225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45973.633728472225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45973.633728472225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45973.633728472225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45973.633728472225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45973.633728472225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45973.633728472225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45973.633728472225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45973.633728472225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45973.633728472225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45973.633728472225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45973.633728472225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45973.633728472225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45973.633728472225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45973.633728472225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45973.633728472225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45973.633728472225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45973.633728472225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45973.633728472225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45973.633728472225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45973.633728472225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45973.633728472225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45973.633728472225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45973.633728472225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45973.633728472225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45973.633728472225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45973.633728472225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45973.633728472225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45973.633728472225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45973.633728472225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45973.633728472225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45973.633728472225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45973.633728472225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45973.633728472225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45973.633728472225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45973.633728472225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45973.633728472225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45973.633728472225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45973.633728472225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45973.633728472225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45973.633728472225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45973.633728472225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45973.633728472225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45973.633728472225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45973.633728472225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45973.633728472225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45973.633728472225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45973.633728472225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45973.633728472225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45973.633728472225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45973.633728472225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45973.633728472225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45973.633728472225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45973.633728472225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45973.633728472225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45973.633728472225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45973.633728472225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45973.633728472225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45973.633728472225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45973.633728472225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45973.633728472225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45973.633728472225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45973.633728472225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45973.633728472225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45973.633728472225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45973.633728472225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45973.633728472225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45973.633728472225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45973.633728472225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45973.633728472225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45973.633728472225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45973.633728472225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45973.633728472225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45973.633728472225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45973.633728472225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45973.633728472225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45973.633728472225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45973.633728472225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45973.633728472225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45973.633728472225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45973.633728472225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45973.633728472225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45973.633728472225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45973.633728472225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45973.633728472225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45973.633728472225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45973.633728472225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45973.633728472225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45973.633728472225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45973.633728472225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45973.633728472225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45973.633728472225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45973.633728472225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45973.633728472225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45973.633728472225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45973.633728472225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45973.633728472225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45973.633728472225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45973.633728472225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45973.633728472225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45973.633728472225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45973.633728472225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45973.633728472225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45973.633728472225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45973.633728472225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45973.633728472225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45973.633728472225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45973.633728472225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45973.633728472225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45973.633728472225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45973.633728472225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45973.633728472225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45973.633728472225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45973.633728472225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45973.633728472225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45973.633728472225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45973.633728472225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45973.633728472225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45973.633728472225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45973.633728472225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45973.633728472225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45973.633728472225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45973.633728472225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45973.633728472225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45973.633728472225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45973.633728472225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45973.633728472225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45973.633728472225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45973.633728472225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45973.633728472225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45973.633728472225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45973.633728472225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45973.633728472225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45973.633728472225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45973.633728472225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45973.633728472225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45973.633728472225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45973.633728472225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45973.633728472225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45973.633728472225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45973.633728472225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45973.633728472225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45973.633728472225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45973.633728472225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45973.633728472225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45973.633728472225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45973.633728472225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45973.633728472225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45973.633728472225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45973.633728472225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45973.633728472225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45973.633728472225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45973.633728472225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45973.633728472225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45973.633728472225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45973.633728472225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45973.633728472225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45973.633728472225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45973.633728472225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45973.633728472225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45973.633728472225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45973.633728472225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45973.633728472225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45973.633728472225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45973.633728472225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45973.633728472225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45973.633728472225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45973.633728472225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45973.633728472225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45973.633728472225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45973.633728472225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45973.633728472225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45973.633728472225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45973.633728472225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45973.633728472225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45973.633728472225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45973.633728472225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45973.633728472225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45973.633728472225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45973.633728472225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45973.633728472225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45973.633728472225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45973.633728472225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45973.633728472225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45973.633728472225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45973.633728472225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45973.633728472225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45973.633728472225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45973.633728472225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45973.633728472225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45973.633728472225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45973.633728472225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45973.633728472225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45973.633728472225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45973.633728472225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45973.633728472225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45973.633728472225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45973.633728472225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45973.633728472225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45973.633728472225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45973.633728472225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45973.633728472225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45973.633728472225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45973.633728472225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45973.633728472225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45973.633728472225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45973.633728472225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45973.633728472225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45973.633728472225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45973.633728472225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45973.633728472225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45973.633728472225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45973.633728472225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45973.633728472225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45973.633728472225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45973.633728472225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45973.633728472225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45973.633728472225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45973.633728472225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45973.633728472225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45973.633728472225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45973.633728472225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45973.633728472225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45973.633728472225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45973.633728472225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45973.633728472225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45973.633728472225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45973.633728472225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45973.633728472225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45973.633728472225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45973.633728472225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45973.633728472225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45973.633728472225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45973.633728472225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45973.633728472225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45973.633728472225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45973.633728472225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45973.633728472225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45973.633728472225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45973.633728472225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45973.633728472225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45973.633728472225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45973.633728472225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45973.633728472225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45973.633728472225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45973.633728472225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45973.633728472225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45973.633728472225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45973.633728472225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45973.633728472225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45973.633728472225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45973.633728472225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45973.633728472225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45973.633728472225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45973.633728472225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45973.633728472225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45973.633728472225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45973.633728472225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45973.633728472225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45973.633728472225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45973.633728472225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45973.633728472225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45973.633728472225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45973.633728472225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45973.633728472225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45973.633728472225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45973.633728472225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45973.633728472225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45973.633728472225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45973.633728472225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45973.633728472225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45973.633728472225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45973.633728472225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45973.633728472225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45973.633728472225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45973.633728472225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45973.633728472225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45973.633728472225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45973.633728472225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45973.633728472225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45973.633728472225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45973.633728472225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45973.633728472225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45973.633728472225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45973.633728472225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45973.633728472225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45973.633728472225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45973.633728472225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45973.633728472225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45973.633728472225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45973.633728472225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45973.633728472225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45973.633728472225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45973.633728472225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45973.633728472225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45973.633728472225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45973.633728472225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45973.633728472225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45973.633728472225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45973.633728472225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45973.633728472225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45973.633728472225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45973.633728472225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45973.633728472225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45973.633728472225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270.15301087962871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0.16805717592797009</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c r="F4" s="96"/>
      <c r="G4" s="97">
        <f ca="1">IFERROR(NOW()-F4,"")</f>
        <v>45973.633728472225</v>
      </c>
      <c r="H4" s="96"/>
      <c r="I4" s="135" t="str">
        <f>IFERROR(VLOOKUP(D4,DB!A:F,6,0),"")</f>
        <v>SCECO</v>
      </c>
      <c r="J4" s="135" t="str">
        <f>IFERROR(VLOOKUP(D4,DB!A:G,7,0),"")</f>
        <v>Good</v>
      </c>
      <c r="K4" s="98"/>
      <c r="L4" s="92" t="str">
        <f>IFERROR(VLOOKUP(D4,DB!A:I,9,0),"")</f>
        <v>Latis</v>
      </c>
    </row>
    <row r="5" spans="1:16" ht="15" customHeight="1">
      <c r="A5" s="135"/>
      <c r="B5" s="135" t="str">
        <f>IFERROR(VLOOKUP(D5,DB!A:K,11,0),"")</f>
        <v/>
      </c>
      <c r="C5" s="94"/>
      <c r="D5" s="92"/>
      <c r="E5" s="95"/>
      <c r="F5" s="96"/>
      <c r="G5" s="97">
        <f ca="1">IFERROR(NOW()-F5,"")</f>
        <v>45973.633728472225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45973.633728472225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45973.633728472225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45973.633728472225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45973.633728472225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45973.633728472225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45973.633728472225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45973.633728472225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45973.633728472225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45973.633728472225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45973.633728472225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45973.633728472225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45973.633728472225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45973.633728472225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45973.633728472225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45973.633728472225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45973.633728472225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45973.633728472225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45973.633728472225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45973.633728472225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45973.633728472225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45973.633728472225</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152"/>
      <c r="F27" s="153"/>
      <c r="G27" s="97">
        <f ca="1">IFERROR(NOW()-F27,"")</f>
        <v>45973.633728472225</v>
      </c>
      <c r="H27" s="153"/>
      <c r="I27" s="149" t="str">
        <f>IFERROR(VLOOKUP(D27,DB!A:F,6,0),"")</f>
        <v/>
      </c>
      <c r="J27" s="149" t="str">
        <f>IFERROR(VLOOKUP(D27,DB!A:G,7,0),"")</f>
        <v/>
      </c>
      <c r="K27" s="154"/>
      <c r="L27" s="151" t="str">
        <f>IFERROR(VLOOKUP(D27,DB!A:I,9,0),"")</f>
        <v/>
      </c>
    </row>
    <row r="28" spans="1:12" ht="15" customHeight="1">
      <c r="A28" s="149"/>
      <c r="B28" s="149" t="str">
        <f>IFERROR(VLOOKUP(D28,DB!A:K,11,0),"")</f>
        <v/>
      </c>
      <c r="C28" s="150"/>
      <c r="D28" s="151"/>
      <c r="E28" s="152"/>
      <c r="F28" s="153"/>
      <c r="G28" s="97">
        <f ca="1">IFERROR(NOW()-F28,"")</f>
        <v>45973.633728472225</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45973.633728472225</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45973.633728472225</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45973.633728472225</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45973.633728472225</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45973.633728472225</v>
      </c>
      <c r="H33" s="153"/>
      <c r="I33" s="149" t="str">
        <f>IFERROR(VLOOKUP(D33,DB!A:F,6,0),"")</f>
        <v/>
      </c>
      <c r="J33" s="149" t="str">
        <f>IFERROR(VLOOKUP(D33,DB!A:G,7,0),"")</f>
        <v/>
      </c>
      <c r="K33" s="154"/>
      <c r="L33" s="151" t="str">
        <f>IFERROR(VLOOKUP(D33,DB!A:I,9,0),"")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81.801668287036591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47.444851157408266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23" ca="1" si="1">IFERROR(NOW()-F4,"")</f>
        <v>24.972617361112498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45973.633728472225</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45973.633728472225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45973.633728472225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45973.633728472225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45973.633728472225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45973.633728472225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45973.633728472225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45973.633728472225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45973.633728472225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45973.633728472225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45973.633728472225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45973.633728472225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45973.633728472225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45973.633728472225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45973.633728472225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45973.633728472225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45973.633728472225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45973.633728472225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45973.633728472225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45973.633728472225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45973.633728472225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45973.633728472225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45973.633728472225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45973.633728472225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45973.633728472225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45973.633728472225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45973.633728472225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45973.633728472225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45973.633728472225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45973.633728472225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45973.633728472225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45973.633728472225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45973.633728472225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45973.633728472225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45973.633728472225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45973.633728472225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45973.633728472225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45973.633728472225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45973.633728472225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45973.633728472225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45973.633728472225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45973.633728472225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45973.633728472225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45973.633728472225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45973.633728472225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45973.633728472225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45973.633728472225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45973.633728472225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45973.633728472225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45973.633728472225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45973.633728472225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45973.633728472225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45973.633728472225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45973.633728472225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45973.633728472225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45973.633728472225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45973.633728472225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45973.633728472225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45973.633728472225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45973.633728472225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45973.633728472225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45973.633728472225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45973.633728472225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45973.633728472225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45973.633728472225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45973.633728472225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45973.633728472225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45973.633728472225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45973.633728472225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45973.633728472225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45973.633728472225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45973.633728472225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45973.633728472225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45973.633728472225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45973.633728472225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45973.633728472225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45973.633728472225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45973.633728472225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45973.633728472225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45973.633728472225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45973.633728472225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45973.633728472225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45973.633728472225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45973.633728472225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45973.633728472225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45973.633728472225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45973.633728472225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45973.633728472225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45973.633728472225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45973.633728472225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45973.633728472225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45973.633728472225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45973.633728472225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45973.633728472225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45973.633728472225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45973.633728472225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45973.633728472225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45973.633728472225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45973.633728472225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45973.633728472225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45973.633728472225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45973.633728472225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45973.633728472225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45973.633728472225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45973.633728472225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45973.633728472225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45973.633728472225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45973.633728472225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45973.633728472225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45973.633728472225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45973.633728472225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45973.633728472225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45973.633728472225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45973.633728472225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45973.633728472225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45973.633728472225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45973.633728472225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45973.633728472225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45973.633728472225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45973.633728472225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45973.633728472225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45973.633728472225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45973.633728472225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45973.633728472225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45973.633728472225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45973.633728472225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45973.633728472225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45973.633728472225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45973.633728472225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45973.633728472225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45973.633728472225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45973.633728472225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45973.633728472225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45973.633728472225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45973.633728472225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45973.633728472225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45973.633728472225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45973.633728472225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45973.633728472225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45973.633728472225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45973.633728472225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45973.633728472225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45973.633728472225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45973.633728472225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45973.633728472225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45973.633728472225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45973.633728472225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45973.633728472225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45973.633728472225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45973.633728472225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45973.633728472225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45973.633728472225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45973.633728472225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45973.633728472225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45973.633728472225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45973.633728472225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45973.633728472225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45973.633728472225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45973.633728472225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45973.633728472225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45973.633728472225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45973.633728472225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45973.633728472225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45973.633728472225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45973.633728472225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45973.633728472225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45973.633728472225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45973.633728472225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45973.633728472225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45973.633728472225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45973.633728472225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45973.633728472225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45973.633728472225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45973.633728472225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45973.633728472225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45973.633728472225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45973.633728472225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45973.633728472225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45973.633728472225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45973.633728472225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45973.633728472225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45973.633728472225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45973.633728472225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45973.633728472225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45973.633728472225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45973.633728472225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45973.633728472225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45973.633728472225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45973.633728472225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45973.633728472225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45973.633728472225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45973.633728472225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45973.633728472225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45973.633728472225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45973.633728472225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45973.633728472225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45973.633728472225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45973.633728472225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45973.633728472225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45973.633728472225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45973.633728472225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45973.633728472225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45973.633728472225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45973.633728472225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45973.633728472225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45973.633728472225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45973.633728472225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45973.633728472225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45973.633728472225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45973.633728472225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45973.633728472225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45973.633728472225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45973.633728472225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45973.633728472225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45973.633728472225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45973.633728472225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45973.633728472225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45973.633728472225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45973.633728472225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45973.633728472225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45973.633728472225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45973.633728472225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45973.633728472225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45973.633728472225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45973.633728472225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45973.633728472225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45973.633728472225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45973.633728472225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45973.633728472225</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30913</v>
      </c>
      <c r="E2" s="124" t="s">
        <v>39021</v>
      </c>
      <c r="F2" s="157">
        <v>45973.331250000003</v>
      </c>
      <c r="G2" s="105">
        <f t="shared" ref="G2:G54" ca="1" si="0">IFERROR(NOW()-F2,"-")</f>
        <v>0.30247847222199198</v>
      </c>
      <c r="H2" s="143">
        <v>45973.190428240741</v>
      </c>
      <c r="I2" s="141" t="str">
        <f>IFERROR(VLOOKUP(D2,DB!A:F,6,0),"")</f>
        <v>SCECO</v>
      </c>
      <c r="J2" s="141" t="str">
        <f>IFERROR(VLOOKUP(D2,DB!A:G,7,0),"")</f>
        <v>Good</v>
      </c>
      <c r="K2" s="144" t="s">
        <v>39123</v>
      </c>
      <c r="L2" s="145" t="str">
        <f>IFERROR(VLOOKUP(D2,DB!A:I,9,0),"")</f>
        <v>Latis</v>
      </c>
    </row>
    <row r="3" spans="1:16382" ht="31.5" customHeight="1">
      <c r="A3" s="140"/>
      <c r="B3" s="141" t="str">
        <f>IFERROR(VLOOKUP(D3,DB!A:K,11,0),"")</f>
        <v/>
      </c>
      <c r="C3" s="142"/>
      <c r="D3" s="141"/>
      <c r="E3" s="124"/>
      <c r="F3" s="143"/>
      <c r="G3" s="105">
        <f t="shared" ca="1" si="0"/>
        <v>45973.633728472225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45973.633728472225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45973.633728472225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45973.633728472225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45973.633728472225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45973.633728472225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45973.633728472225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45973.633728472225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45973.633728472225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45973.633728472225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45973.633728472225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45973.633728472225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45973.633728472225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45973.633728472225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45973.633728472225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45973.633728472225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45973.633728472225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45973.633728472225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45973.633728472225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45973.633728472225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45973.633728472225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45973.633728472225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45973.633728472225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45973.633728472225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45973.633728472225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45973.633728472225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45973.633728472225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45973.633728472225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45973.633728472225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45973.633728472225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45973.633728472225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45973.633728472225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45973.633728472225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45973.633728472225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45973.633728472225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45973.633728472225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45973.633728472225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45973.633728472225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45973.633728472225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45973.633728472225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45973.633728472225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45973.633728472225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45973.633728472225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45973.633728472225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45973.633728472225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45973.633728472225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45973.633728472225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45973.633728472225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45973.633728472225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45973.633728472225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45973.633728472225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45973.633728472225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45973.633728472225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45973.633728472225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45973.633728472225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45973.633728472225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45973.633728472225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45973.633728472225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45973.633728472225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45973.633728472225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45973.633728472225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45973.633728472225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45973.633728472225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45973.633728472225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45973.633728472225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45973.633728472225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45973.633728472225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45973.633728472225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45973.633728472225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45973.633728472225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45973.633728472225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45973.633728472225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45973.633728472225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45973.633728472225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45973.633728472225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45973.633728472225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45973.633728472225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45973.633728472225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45973.633728472225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45973.633728472225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45973.633728472225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45973.633728472225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45973.633728472225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45973.633728472225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45973.633728472225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45973.633728472225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45973.633728472225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45973.633728472225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45973.633728472225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45973.633728472225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45973.633728472225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45973.633728472225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45973.633728472225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45973.633728472225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45973.633728472225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45973.633728472225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45973.633728472225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45973.633728472225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45973.633728472225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45973.633728472225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45973.633728472225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45973.633728472225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45973.633728472225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45973.633728472225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45973.633728472225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45973.633728472225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45973.633728472225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45973.633728472225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45973.633728472225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45973.633728472225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45973.633728472225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45973.633728472225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45973.633728472225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45973.633728472225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45973.633728472225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45973.633728472225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45973.633728472225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45973.633728472225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45973.633728472225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45973.633728472225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45973.633728472225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45973.633728472225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45973.633728472225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45973.633728472225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45973.633728472225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45973.633728472225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45973.633728472225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45973.633728472225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45973.633728472225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45973.633728472225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45973.633728472225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45973.633728472225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45973.633728472225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45973.633728472225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45973.633728472225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45973.633728472225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45973.633728472225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45973.633728472225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45973.633728472225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45973.633728472225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45973.633728472225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45973.633728472225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45973.633728472225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45973.633728472225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45973.633728472225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45973.633728472225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45973.633728472225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45973.633728472225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45973.633728472225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45973.633728472225</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