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128" documentId="120_S{2AC9BD13-BADA-5192-A53E-5A8FF88502F6}" xr6:coauthVersionLast="47" xr6:coauthVersionMax="47" xr10:uidLastSave="{A1C148C3-DF74-4B96-BE23-89EB1E336815}"/>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 i="9" l="1"/>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L492"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J492"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I492"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G492"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G5" i="1"/>
  <c r="B3" i="4"/>
  <c r="D4" i="3"/>
  <c r="D5" i="3"/>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D8" i="3"/>
  <c r="G6" i="5"/>
  <c r="B6" i="5"/>
  <c r="I6" i="5"/>
  <c r="J6" i="5"/>
  <c r="L6" i="5"/>
  <c r="B3" i="1"/>
  <c r="G3" i="1"/>
  <c r="I3" i="1"/>
  <c r="J3" i="1"/>
  <c r="L3" i="1"/>
  <c r="B4" i="1"/>
  <c r="G4" i="1"/>
  <c r="I4" i="1"/>
  <c r="J4" i="1"/>
  <c r="L4" i="1"/>
  <c r="B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D3" i="3"/>
  <c r="D9" i="3"/>
  <c r="D10" i="3"/>
  <c r="D11" i="3"/>
  <c r="D12" i="3"/>
  <c r="D13"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alcChain>
</file>

<file path=xl/sharedStrings.xml><?xml version="1.0" encoding="utf-8"?>
<sst xmlns="http://schemas.openxmlformats.org/spreadsheetml/2006/main" count="181595" uniqueCount="39213">
  <si>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</si>
  <si>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</si>
  <si>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</si>
  <si>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</si>
  <si>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</si>
  <si>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</si>
  <si>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</si>
  <si>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</si>
  <si>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</si>
  <si>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</si>
  <si>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</si>
  <si>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</si>
  <si>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</si>
  <si>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</si>
  <si>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</si>
  <si>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</si>
  <si>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</si>
  <si>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</si>
  <si>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</si>
  <si>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</si>
  <si>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</si>
  <si>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</si>
  <si>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</si>
  <si>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</si>
  <si>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</si>
  <si>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</si>
  <si>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</si>
  <si>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</si>
  <si>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</si>
  <si>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</si>
  <si>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</si>
  <si>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</si>
  <si>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</si>
  <si>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</si>
  <si>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</si>
  <si>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</si>
  <si>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</si>
  <si>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</si>
  <si>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</si>
  <si>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</si>
  <si>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</si>
  <si>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</si>
  <si>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</si>
  <si>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</si>
  <si>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</si>
  <si>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</si>
  <si>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</si>
  <si>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</si>
  <si>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</si>
  <si>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</si>
  <si>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</si>
  <si>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</si>
  <si>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</si>
  <si>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</si>
  <si>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</si>
  <si>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</si>
  <si>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</si>
  <si>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</si>
  <si>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</si>
  <si>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</si>
  <si>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</si>
  <si>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</si>
  <si>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</si>
  <si>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</si>
  <si>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</si>
  <si>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</si>
  <si>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</si>
  <si>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</si>
  <si>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</si>
  <si>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</si>
  <si>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</si>
  <si>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</si>
  <si>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</si>
  <si>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</si>
  <si>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</si>
  <si>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</si>
  <si>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</si>
  <si>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</si>
  <si>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</si>
  <si>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</si>
  <si>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</si>
  <si>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</si>
  <si>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</si>
  <si>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</si>
  <si>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</si>
  <si>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</si>
  <si>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</si>
  <si>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</si>
  <si>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</si>
  <si>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</si>
  <si>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</si>
  <si>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</si>
  <si>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</si>
  <si>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</si>
  <si>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</si>
  <si>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</si>
  <si>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</si>
  <si>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</si>
  <si>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</si>
  <si>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</si>
  <si>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</si>
  <si>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</si>
  <si>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</si>
  <si>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</si>
  <si>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</si>
  <si>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</si>
  <si>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</si>
  <si>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</si>
  <si>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</si>
  <si>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</si>
  <si>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</si>
  <si>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</si>
  <si>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</si>
  <si>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</si>
  <si>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</si>
  <si>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</si>
  <si>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</si>
  <si>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</si>
  <si>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</si>
  <si>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</si>
  <si>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</si>
  <si>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</si>
  <si>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</si>
  <si>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</si>
  <si>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</si>
  <si>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</si>
  <si>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</si>
  <si>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</si>
  <si>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</si>
  <si>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</si>
  <si>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</si>
  <si>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</si>
  <si>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</si>
  <si>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</si>
  <si>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</si>
  <si>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</si>
  <si>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</si>
  <si>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</si>
  <si>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</si>
  <si>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</si>
  <si>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</si>
  <si>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</si>
  <si>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</si>
  <si>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</si>
  <si>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</si>
  <si>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</si>
  <si>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</si>
  <si>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</si>
  <si>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</si>
  <si>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</si>
  <si>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</si>
  <si>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</si>
  <si>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</si>
  <si>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</si>
  <si>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</si>
  <si>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</si>
  <si>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</si>
  <si>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</si>
  <si>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</si>
  <si>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</si>
  <si>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</si>
  <si>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</si>
  <si>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</si>
  <si>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</si>
  <si>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</si>
  <si>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</si>
  <si>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</si>
  <si>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</si>
  <si>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</si>
  <si>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</si>
  <si>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</si>
  <si>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</si>
  <si>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</si>
  <si>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</si>
  <si>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</si>
  <si>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</si>
  <si>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</si>
  <si>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</si>
  <si>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</si>
  <si>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</si>
  <si>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</si>
  <si>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</si>
  <si>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</si>
  <si>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</si>
  <si>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</si>
  <si>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</si>
  <si>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</si>
  <si>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</si>
  <si>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</si>
  <si>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</si>
  <si>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</si>
  <si>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</si>
  <si>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</si>
  <si>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</si>
  <si>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</si>
  <si>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</si>
  <si>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</si>
  <si>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</si>
  <si>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</si>
  <si>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</si>
  <si>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</si>
  <si>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</si>
  <si>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</si>
  <si>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</si>
  <si>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</si>
  <si>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</si>
  <si>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</si>
  <si>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</si>
  <si>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</si>
  <si>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</si>
  <si>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</si>
  <si>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</si>
  <si>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</si>
  <si>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</si>
  <si>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</si>
  <si>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</si>
  <si>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</si>
  <si>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</si>
  <si>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</si>
  <si>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</si>
  <si>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</si>
  <si>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</si>
  <si>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</si>
  <si>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</si>
  <si>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</si>
  <si>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</si>
  <si>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</si>
  <si>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</si>
  <si>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</si>
  <si>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</si>
  <si>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</si>
  <si>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</si>
  <si>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</si>
  <si>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</si>
  <si>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</si>
  <si>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</si>
  <si>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</si>
  <si>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</si>
  <si>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</si>
  <si>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</si>
  <si>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</si>
  <si>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</si>
  <si>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</si>
  <si>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</si>
  <si>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</si>
  <si>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</si>
  <si>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</si>
  <si>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</si>
  <si>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</si>
  <si>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</si>
  <si>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</si>
  <si>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</si>
  <si>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</si>
  <si>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</si>
  <si>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</si>
  <si>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</si>
  <si>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</si>
  <si>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</si>
  <si>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</si>
  <si>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</si>
  <si>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</si>
  <si>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</si>
  <si>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</si>
  <si>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</si>
  <si>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</si>
  <si>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</si>
  <si>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</si>
  <si>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</si>
  <si>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</si>
  <si>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</si>
  <si>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</si>
  <si>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</si>
  <si>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</si>
  <si>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</si>
  <si>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</si>
  <si>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</si>
  <si>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</si>
  <si>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</si>
  <si>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</si>
  <si>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</si>
  <si>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</si>
  <si>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</si>
  <si>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</si>
  <si>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</si>
  <si>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</si>
  <si>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</si>
  <si>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</si>
  <si>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</si>
  <si>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</si>
  <si>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</si>
  <si>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</si>
  <si>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</si>
  <si>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</si>
  <si>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</si>
  <si>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</si>
  <si>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</si>
  <si>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</si>
  <si>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</si>
  <si>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</si>
  <si>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</si>
  <si>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</si>
  <si>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</si>
  <si>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</si>
  <si>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</si>
  <si>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</si>
  <si>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</si>
  <si>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</si>
  <si>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</si>
  <si>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</si>
  <si>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</si>
  <si>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</si>
  <si>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</si>
  <si>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</si>
  <si>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</si>
  <si>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</si>
  <si>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</si>
  <si>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</si>
  <si>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</si>
  <si>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</si>
  <si>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</si>
  <si>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</si>
  <si>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</si>
  <si>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</si>
  <si>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</si>
  <si>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</si>
  <si>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</si>
  <si>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</si>
  <si>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</si>
  <si>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</si>
  <si>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</si>
  <si>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</si>
  <si>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</si>
  <si>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</si>
  <si>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</si>
  <si>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</si>
  <si>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</si>
  <si>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</si>
  <si>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</si>
  <si>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</si>
  <si>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</si>
  <si>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</si>
  <si>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</si>
  <si>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</si>
  <si>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</si>
  <si>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</si>
  <si>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</si>
  <si>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</si>
  <si>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</si>
  <si>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</si>
  <si>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</si>
  <si>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</si>
  <si>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</si>
  <si>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</si>
  <si>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</si>
  <si>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</si>
  <si>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</si>
  <si>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</si>
  <si>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</si>
  <si>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</si>
  <si>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</si>
  <si>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</si>
  <si>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</si>
  <si>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</si>
  <si>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</si>
  <si>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</si>
  <si>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</si>
  <si>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</si>
  <si>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</si>
  <si>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</si>
  <si>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</si>
  <si>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</si>
  <si>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</si>
  <si>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</si>
  <si>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</si>
  <si>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</si>
  <si>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</si>
  <si>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</si>
  <si>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</si>
  <si>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</si>
  <si>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</si>
  <si>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</si>
  <si>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</si>
  <si>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</si>
  <si>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</si>
  <si>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</si>
  <si>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</si>
  <si>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</si>
  <si>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</si>
  <si>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</si>
  <si>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</si>
  <si>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</si>
  <si>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</si>
  <si>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</si>
  <si>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</si>
  <si>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</si>
  <si>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</si>
  <si>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</si>
  <si>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</si>
  <si>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</si>
  <si>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</si>
  <si>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</si>
  <si>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</si>
  <si>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</si>
  <si>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</si>
  <si>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</si>
  <si>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</si>
  <si>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</si>
  <si>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</si>
  <si>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</si>
  <si>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</si>
  <si>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</si>
  <si>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</si>
  <si>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</si>
  <si>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</si>
  <si>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</si>
  <si>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</si>
  <si>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</si>
  <si>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</si>
  <si>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</si>
  <si>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</si>
  <si>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</si>
  <si>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</si>
  <si>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</si>
  <si>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</si>
  <si>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</si>
  <si>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</si>
  <si>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</si>
  <si>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</si>
  <si>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</si>
  <si>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</si>
  <si>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</si>
  <si>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</si>
  <si>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</si>
  <si>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</si>
  <si>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</si>
  <si>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</si>
  <si>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</si>
  <si>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</si>
  <si>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</si>
  <si>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</si>
  <si>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</si>
  <si>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</si>
  <si>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</si>
  <si>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</si>
  <si>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</si>
  <si>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</si>
  <si>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</si>
  <si>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</si>
  <si>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</si>
  <si>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</si>
  <si>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</si>
  <si>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</si>
  <si>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</si>
  <si>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</si>
  <si>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</si>
  <si>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</si>
  <si>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</si>
  <si>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</si>
  <si>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</si>
  <si>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</si>
  <si>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</si>
  <si>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</si>
  <si>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</si>
  <si>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</si>
  <si>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</si>
  <si>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</si>
  <si>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</si>
  <si>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</si>
  <si>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</si>
  <si>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</si>
  <si>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</si>
  <si>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</si>
  <si>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</si>
  <si>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</si>
  <si>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</si>
  <si>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</si>
  <si>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</si>
  <si>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</si>
  <si>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</si>
  <si>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</si>
  <si>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</si>
  <si>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</si>
  <si>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</si>
  <si>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</si>
  <si>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</si>
  <si>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</si>
  <si>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</si>
  <si>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</si>
  <si>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</si>
  <si>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</si>
  <si>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</si>
  <si>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</si>
  <si>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</si>
  <si>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</si>
  <si>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</si>
  <si>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</si>
  <si>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</si>
  <si>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</si>
  <si>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</si>
  <si>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</si>
  <si>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</si>
  <si>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</si>
  <si>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</si>
  <si>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</si>
  <si>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</si>
  <si>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</si>
  <si>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</si>
  <si>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</si>
  <si>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</si>
  <si>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</si>
  <si>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</si>
  <si>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</si>
  <si>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</si>
  <si>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</si>
  <si>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</si>
  <si>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</si>
  <si>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</si>
  <si>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</si>
  <si>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</si>
  <si>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</si>
  <si>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</si>
  <si>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</si>
  <si>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</si>
  <si>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</si>
  <si>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</si>
  <si>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</si>
  <si>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</si>
  <si>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</si>
  <si>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</si>
  <si>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</si>
  <si>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</si>
  <si>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</si>
  <si>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</si>
  <si>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</si>
  <si>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</si>
  <si>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</si>
  <si>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</si>
  <si>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</si>
  <si>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</si>
  <si>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</si>
  <si>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</si>
  <si>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</si>
  <si>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</si>
  <si>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</si>
  <si>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</si>
  <si>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</si>
  <si>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</si>
  <si>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</si>
  <si>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</si>
  <si>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</si>
  <si>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</si>
  <si>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</si>
  <si>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</si>
  <si>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</si>
  <si>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</si>
  <si>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</si>
  <si>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</si>
  <si>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</si>
  <si>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</si>
  <si>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</si>
  <si>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</si>
  <si>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</si>
  <si>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</si>
  <si>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</si>
  <si>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</si>
  <si>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</si>
  <si>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</si>
  <si>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</si>
  <si>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</si>
  <si>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</si>
  <si>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</si>
  <si>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</si>
  <si>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</si>
  <si>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</si>
  <si>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</si>
  <si>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</si>
  <si>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</si>
  <si>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</si>
  <si>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</si>
  <si>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</si>
  <si>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</si>
  <si>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</si>
  <si>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</si>
  <si>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</si>
  <si>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</si>
  <si>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</si>
  <si>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</si>
  <si>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</si>
  <si>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</si>
  <si>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</si>
  <si>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</si>
  <si>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</si>
  <si>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</si>
  <si>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</si>
  <si>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</si>
  <si>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</si>
  <si>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</si>
  <si>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</si>
  <si>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</si>
  <si>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</si>
  <si>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</si>
  <si>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</si>
  <si>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</si>
  <si>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</si>
  <si>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</si>
  <si>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</si>
  <si>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</si>
  <si>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</si>
  <si>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</si>
  <si>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</si>
  <si>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</si>
  <si>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</si>
  <si>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</si>
  <si>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</si>
  <si>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</si>
  <si>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</si>
  <si>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</si>
  <si>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</si>
  <si>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</si>
  <si>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</si>
  <si>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</si>
  <si>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</si>
  <si>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</si>
  <si>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</si>
  <si>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</si>
  <si>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</si>
  <si>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</si>
  <si>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</si>
  <si>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</si>
  <si>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</si>
  <si>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</si>
  <si>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</si>
  <si>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</si>
  <si>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</si>
  <si>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</si>
  <si>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</si>
  <si>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</si>
  <si>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</si>
  <si>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</si>
  <si>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</si>
  <si>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</si>
  <si>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</si>
  <si>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</si>
  <si>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</si>
  <si>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</si>
  <si>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</si>
  <si>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</si>
  <si>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</si>
  <si>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</si>
  <si>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</si>
  <si>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</si>
  <si>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</si>
  <si>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</si>
  <si>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</si>
  <si>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</si>
  <si>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</si>
  <si>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</si>
  <si>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</si>
  <si>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</si>
  <si>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</si>
  <si>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</si>
  <si>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</si>
  <si>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</si>
  <si>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</si>
  <si>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</si>
  <si>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</si>
  <si>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</si>
  <si>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</si>
  <si>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</si>
  <si>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</si>
  <si>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</si>
  <si>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</si>
  <si>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</si>
  <si>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</si>
  <si>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</si>
  <si>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</si>
  <si>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</si>
  <si>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</si>
  <si>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</si>
  <si>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</si>
  <si>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</si>
  <si>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</si>
  <si>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</si>
  <si>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</si>
  <si>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</si>
  <si>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</si>
  <si>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</si>
  <si>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</si>
  <si>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</si>
  <si>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</si>
  <si>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</si>
  <si>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</si>
  <si>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</si>
  <si>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</si>
  <si>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</si>
  <si>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</si>
  <si>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</si>
  <si>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</si>
  <si>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</si>
  <si>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</si>
  <si>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</si>
  <si>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</si>
  <si>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</si>
  <si>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</si>
  <si>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</si>
  <si>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</si>
  <si>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</si>
  <si>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</si>
  <si>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</si>
  <si>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</si>
  <si>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</si>
  <si>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</si>
  <si>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</si>
  <si>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</si>
  <si>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</si>
  <si>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</si>
  <si>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</si>
  <si>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</si>
  <si>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</si>
  <si>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</si>
  <si>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</si>
  <si>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</si>
  <si>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</si>
  <si>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</si>
  <si>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</si>
  <si>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</si>
  <si>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</si>
  <si>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</si>
  <si>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</si>
  <si>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</si>
  <si>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</si>
  <si>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</si>
  <si>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</si>
  <si>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</si>
  <si>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</si>
  <si>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</si>
  <si>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</si>
  <si>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</si>
  <si>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</si>
  <si>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</si>
  <si>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</si>
  <si>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</si>
  <si>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</si>
  <si>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</si>
  <si>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</si>
  <si>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</si>
  <si>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</si>
  <si>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</si>
  <si>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</si>
  <si>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</si>
  <si>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</si>
  <si>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</si>
  <si>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</si>
  <si>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</si>
  <si>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</si>
  <si>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</si>
  <si>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</si>
  <si>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</si>
  <si>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</si>
  <si>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</si>
  <si>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</si>
  <si>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</si>
  <si>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</si>
  <si>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</si>
  <si>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</si>
  <si>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</si>
  <si>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</si>
  <si>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</si>
  <si>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</si>
  <si>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</si>
  <si>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</si>
  <si>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</si>
  <si>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</si>
  <si>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</si>
  <si>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</si>
  <si>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</si>
  <si>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</si>
  <si>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</si>
  <si>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</si>
  <si>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</si>
  <si>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</si>
  <si>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</si>
  <si>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</si>
  <si>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</si>
  <si>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</si>
  <si>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</si>
  <si>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</si>
  <si>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</si>
  <si>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</si>
  <si>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</si>
  <si>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</si>
  <si>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</si>
  <si>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</si>
  <si>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</si>
  <si>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</si>
  <si>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</si>
  <si>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</si>
  <si>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</si>
  <si>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</si>
  <si>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</si>
  <si>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</si>
  <si>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</si>
  <si>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</si>
  <si>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</si>
  <si>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</si>
  <si>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</si>
  <si>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</si>
  <si>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</si>
  <si>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</si>
  <si>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</si>
  <si>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</si>
  <si>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</si>
  <si>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</si>
  <si>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</si>
  <si>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</si>
  <si>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</si>
  <si>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</si>
  <si>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</si>
  <si>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</si>
  <si>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</si>
  <si>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</si>
  <si>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</si>
  <si>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</si>
  <si>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</si>
  <si>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</si>
  <si>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</si>
  <si>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</si>
  <si>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</si>
  <si>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</si>
  <si>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</si>
  <si>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</si>
  <si>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</si>
  <si>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</si>
  <si>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</si>
  <si>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</si>
  <si>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</si>
  <si>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</si>
  <si>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</si>
  <si>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</si>
  <si>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</si>
  <si>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</si>
  <si>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</si>
  <si>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</si>
  <si>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</si>
  <si>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</si>
  <si>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</si>
  <si>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</si>
  <si>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</si>
  <si>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</si>
  <si>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</si>
  <si>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</si>
  <si>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</si>
  <si>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</si>
  <si>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</si>
  <si>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</si>
  <si>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</si>
  <si>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</si>
  <si>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</si>
  <si>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</si>
  <si>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</si>
  <si>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</si>
  <si>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</si>
  <si>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</si>
  <si>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</si>
  <si>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</si>
  <si>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</si>
  <si>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</si>
  <si>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</si>
  <si>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</si>
  <si>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</si>
  <si>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</si>
  <si>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</si>
  <si>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</si>
  <si>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</si>
  <si>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</si>
  <si>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</si>
  <si>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</si>
  <si>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</si>
  <si>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</si>
  <si>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</si>
  <si>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</si>
  <si>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</si>
  <si>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</si>
  <si>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</si>
  <si>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</si>
  <si>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</si>
  <si>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</si>
  <si>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</si>
  <si>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</si>
  <si>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</si>
  <si>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</si>
  <si>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</si>
  <si>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</si>
  <si>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</si>
  <si>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</si>
  <si>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</si>
  <si>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</si>
  <si>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</si>
  <si>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</si>
  <si>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</si>
  <si>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</si>
  <si>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</si>
  <si>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</si>
  <si>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</si>
  <si>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</si>
  <si>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</si>
  <si>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</si>
  <si>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</si>
  <si>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</si>
  <si>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</si>
  <si>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</si>
  <si>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</si>
  <si>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</si>
  <si>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</si>
  <si>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</si>
  <si>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</si>
  <si>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</si>
  <si>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</si>
  <si>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</si>
  <si>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</si>
  <si>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</si>
  <si>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</si>
  <si>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</si>
  <si>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</si>
  <si>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</si>
  <si>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</si>
  <si>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</si>
  <si>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</si>
  <si>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</si>
  <si>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</si>
  <si>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</si>
  <si>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</si>
  <si>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</si>
  <si>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</si>
  <si>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</si>
  <si>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</si>
  <si>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</si>
  <si>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</si>
  <si>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</si>
  <si>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</si>
  <si>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</si>
  <si>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</si>
  <si>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</si>
  <si>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</si>
  <si>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</si>
  <si>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</si>
  <si>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</si>
  <si>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</si>
  <si>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</si>
  <si>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</si>
  <si>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</si>
  <si>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</si>
  <si>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</si>
  <si>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</si>
  <si>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</si>
  <si>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</si>
  <si>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</si>
  <si>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</si>
  <si>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</si>
  <si>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</si>
  <si>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</si>
  <si>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</si>
  <si>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</si>
  <si>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</si>
  <si>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</si>
  <si>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</si>
  <si>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</si>
  <si>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</si>
  <si>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</si>
  <si>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</si>
  <si>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</si>
  <si>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</si>
  <si>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</si>
  <si>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</si>
  <si>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</si>
  <si>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</si>
  <si>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</si>
  <si>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</si>
  <si>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</si>
  <si>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</si>
  <si>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</si>
  <si>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</si>
  <si>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</si>
  <si>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</si>
  <si>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</si>
  <si>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</si>
  <si>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</si>
  <si>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</si>
  <si>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</si>
  <si>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</si>
  <si>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</si>
  <si>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</si>
  <si>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</si>
  <si>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</si>
  <si>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</si>
  <si>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</si>
  <si>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</si>
  <si>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</si>
  <si>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</si>
  <si>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</si>
  <si>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</si>
  <si>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</si>
  <si>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</si>
  <si>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</si>
  <si>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</si>
  <si>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</si>
  <si>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</si>
  <si>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</si>
  <si>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</si>
  <si>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</si>
  <si>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</si>
  <si>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</si>
  <si>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</si>
  <si>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</si>
  <si>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</si>
  <si>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</si>
  <si>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</si>
  <si>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</si>
  <si>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</si>
  <si>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</si>
  <si>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</si>
  <si>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</si>
  <si>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</si>
  <si>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</si>
  <si>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</si>
  <si>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</si>
  <si>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</si>
  <si>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</si>
  <si>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</si>
  <si>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</si>
  <si>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</si>
  <si>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</si>
  <si>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</si>
  <si>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</si>
  <si>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</si>
  <si>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</si>
  <si>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</si>
  <si>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</si>
  <si>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</si>
  <si>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</si>
  <si>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</si>
  <si>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</si>
  <si>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</si>
  <si>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</si>
  <si>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</si>
  <si>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</si>
  <si>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</si>
  <si>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</si>
  <si>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</si>
  <si>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</si>
  <si>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</si>
  <si>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</si>
  <si>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</si>
  <si>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</si>
  <si>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</si>
  <si>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</si>
  <si>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</si>
  <si>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</si>
  <si>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</si>
  <si>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</si>
  <si>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</si>
  <si>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</si>
  <si>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</si>
  <si>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</si>
  <si>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</si>
  <si>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</si>
  <si>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</si>
  <si>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</si>
  <si>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</si>
  <si>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</si>
  <si>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</si>
  <si>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</si>
  <si>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</si>
  <si>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</si>
  <si>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</si>
  <si>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</si>
  <si>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</si>
  <si>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</si>
  <si>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</si>
  <si>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</si>
  <si>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</si>
  <si>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</si>
  <si>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</si>
  <si>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</si>
  <si>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</si>
  <si>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</si>
  <si>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</si>
  <si>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</si>
  <si>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</si>
  <si>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</si>
  <si>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</si>
  <si>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</si>
  <si>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</si>
  <si>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</si>
  <si>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</si>
  <si>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</si>
  <si>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</si>
  <si>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</si>
  <si>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</si>
  <si>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</si>
  <si>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</si>
  <si>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</si>
  <si>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</si>
  <si>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</si>
  <si>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</si>
  <si>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</si>
  <si>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</si>
  <si>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</si>
  <si>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</si>
  <si>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</si>
  <si>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</si>
  <si>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</si>
  <si>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</si>
  <si>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</si>
  <si>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</si>
  <si>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</si>
  <si>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</si>
  <si>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</si>
  <si>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</si>
  <si>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</si>
  <si>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</si>
  <si>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</si>
  <si>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</si>
  <si>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</si>
  <si>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</si>
  <si>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</si>
  <si>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</si>
  <si>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</si>
  <si>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</si>
  <si>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</si>
  <si>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</si>
  <si>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</si>
  <si>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</si>
  <si>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</si>
  <si>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</si>
  <si>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</si>
  <si>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</si>
  <si>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</si>
  <si>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</si>
  <si>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</si>
  <si>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</si>
  <si>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</si>
  <si>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</si>
  <si>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</si>
  <si>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</si>
  <si>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</si>
  <si>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</si>
  <si>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</si>
  <si>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</si>
  <si>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</si>
  <si>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</si>
  <si>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</si>
  <si>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</si>
  <si>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</si>
  <si>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</si>
  <si>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</si>
  <si>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</si>
  <si>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</si>
  <si>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</si>
  <si>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</si>
  <si>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</si>
  <si>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</si>
  <si>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</si>
  <si>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</si>
  <si>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</si>
  <si>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</si>
  <si>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</si>
  <si>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</si>
  <si>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</si>
  <si>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</si>
  <si>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</si>
  <si>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</si>
  <si>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</si>
  <si>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</si>
  <si>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</si>
  <si>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</si>
  <si>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</si>
  <si>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</si>
  <si>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</si>
  <si>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</si>
  <si>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</si>
  <si>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</si>
  <si>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</si>
  <si>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</si>
  <si>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</si>
  <si>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</si>
  <si>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</si>
  <si>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</si>
  <si>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</si>
  <si>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</si>
  <si>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</si>
  <si>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</si>
  <si>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</si>
  <si>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</si>
  <si>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</si>
  <si>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</si>
  <si>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</si>
  <si>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</si>
  <si>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</si>
  <si>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</si>
  <si>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</si>
  <si>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</si>
  <si>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</si>
  <si>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</si>
  <si>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</si>
  <si>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</si>
  <si>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</si>
  <si>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</si>
  <si>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</si>
  <si>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</si>
  <si>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</si>
  <si>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</si>
  <si>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</si>
  <si>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</si>
  <si>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</si>
  <si>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</si>
  <si>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</si>
  <si>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</si>
  <si>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</si>
  <si>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</si>
  <si>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</si>
  <si>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</si>
  <si>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</si>
  <si>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</si>
  <si>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</si>
  <si>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</si>
  <si>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</si>
  <si>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</si>
  <si>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</si>
  <si>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</si>
  <si>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</si>
  <si>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</si>
  <si>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</si>
  <si>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</si>
  <si>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</si>
  <si>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</si>
  <si>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</si>
  <si>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</si>
  <si>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</si>
  <si>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</si>
  <si>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</si>
  <si>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</si>
  <si>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</si>
  <si>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</si>
  <si>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</si>
  <si>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</si>
  <si>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</si>
  <si>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</si>
  <si>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</si>
  <si>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</si>
  <si>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</si>
  <si>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</si>
  <si>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</si>
  <si>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</si>
  <si>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</si>
  <si>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</si>
  <si>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</si>
  <si>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</si>
  <si>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</si>
  <si>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</si>
  <si>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</si>
  <si>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</si>
  <si>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</si>
  <si>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</si>
  <si>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</si>
  <si>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</si>
  <si>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</si>
  <si>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</si>
  <si>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</si>
  <si>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</si>
  <si>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</si>
  <si>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</si>
  <si>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</si>
  <si>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</si>
  <si>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</si>
  <si>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</si>
  <si>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</si>
  <si>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</si>
  <si>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</si>
  <si>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</si>
  <si>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</si>
  <si>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</si>
  <si>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</si>
  <si>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</si>
  <si>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</si>
  <si>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</si>
  <si>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</si>
  <si>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</si>
  <si>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</si>
  <si>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</si>
  <si>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</si>
  <si>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</si>
  <si>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</si>
  <si>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</si>
  <si>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</si>
  <si>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</si>
  <si>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</si>
  <si>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</si>
  <si>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</si>
  <si>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</si>
  <si>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</si>
  <si>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</si>
  <si>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</si>
  <si>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</si>
  <si>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</si>
  <si>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</si>
  <si>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</si>
  <si>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</si>
  <si>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</si>
  <si>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</si>
  <si>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</si>
  <si>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</si>
  <si>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</si>
  <si>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</si>
  <si>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</si>
  <si>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</si>
  <si>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</si>
  <si>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</si>
  <si>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</si>
  <si>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</si>
  <si>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</si>
  <si>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</si>
  <si>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</si>
  <si>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</si>
  <si>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</si>
  <si>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</si>
  <si>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</si>
  <si>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</si>
  <si>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</si>
  <si>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</si>
  <si>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</si>
  <si>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</si>
  <si>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</si>
  <si>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</si>
  <si>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</si>
  <si>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</si>
  <si>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</si>
  <si>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</si>
  <si>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</si>
  <si>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</si>
  <si>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</si>
  <si>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</si>
  <si>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</si>
  <si>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</si>
  <si>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</si>
  <si>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</si>
  <si>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</si>
  <si>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</si>
  <si>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</si>
  <si>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</si>
  <si>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</si>
  <si>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</si>
  <si>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</si>
  <si>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</si>
  <si>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</si>
  <si>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</si>
  <si>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</si>
  <si>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</si>
  <si>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</si>
  <si>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</si>
  <si>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</si>
  <si>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</si>
  <si>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</si>
  <si>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</si>
  <si>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</si>
  <si>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</si>
  <si>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</si>
  <si>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</si>
  <si>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</si>
  <si>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</si>
  <si>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</si>
  <si>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</si>
  <si>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</si>
  <si>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</si>
  <si>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</si>
  <si>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</si>
  <si>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</si>
  <si>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</si>
  <si>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</si>
  <si>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</si>
  <si>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</si>
  <si>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</si>
  <si>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</si>
  <si>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</si>
  <si>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</si>
  <si>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</si>
  <si>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</si>
  <si>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</si>
  <si>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</si>
  <si>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</si>
  <si>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</si>
  <si>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</si>
  <si>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</si>
  <si>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</si>
  <si>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</si>
  <si>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</si>
  <si>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</si>
  <si>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</si>
  <si>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</si>
  <si>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</si>
  <si>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</si>
  <si>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</si>
  <si>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</si>
  <si>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</si>
  <si>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</si>
  <si>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</si>
  <si>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</si>
  <si>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</si>
  <si>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</si>
  <si>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</si>
  <si>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</si>
  <si>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</si>
  <si>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</si>
  <si>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</si>
  <si>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</si>
  <si>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</si>
  <si>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</si>
  <si>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</si>
  <si>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</si>
  <si>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</si>
  <si>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</si>
  <si>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</si>
  <si>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</si>
  <si>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</si>
  <si>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</si>
  <si>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</si>
  <si>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</si>
  <si>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</si>
  <si>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</si>
  <si>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</si>
  <si>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</si>
  <si>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</si>
  <si>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</si>
  <si>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</si>
  <si>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</si>
  <si>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</si>
  <si>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</si>
  <si>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</si>
  <si>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</si>
  <si>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</si>
  <si>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</si>
  <si>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</si>
  <si>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</si>
  <si>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</si>
  <si>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</si>
  <si>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</si>
  <si>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</si>
  <si>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</si>
  <si>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</si>
  <si>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</si>
  <si>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</si>
  <si>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</si>
  <si>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</si>
  <si>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</si>
  <si>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</si>
  <si>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</si>
  <si>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</si>
  <si>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</si>
  <si>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</si>
  <si>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</si>
  <si>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</si>
  <si>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</si>
  <si>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</si>
  <si>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</si>
  <si>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</si>
  <si>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</si>
  <si>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</si>
  <si>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</si>
  <si>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</si>
  <si>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</si>
  <si>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</si>
  <si>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</si>
  <si>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</si>
  <si>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</si>
  <si>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</si>
  <si>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</si>
  <si>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</si>
  <si>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</si>
  <si>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</si>
  <si>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</si>
  <si>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</si>
  <si>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</si>
  <si>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</si>
  <si>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</si>
  <si>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</si>
  <si>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</si>
  <si>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</si>
  <si>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</si>
  <si>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</si>
  <si>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</si>
  <si>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</si>
  <si>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</si>
  <si>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</si>
  <si>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</si>
  <si>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</si>
  <si>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</si>
  <si>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</si>
  <si>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</si>
  <si>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</si>
  <si>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</si>
  <si>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</si>
  <si>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</si>
  <si>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</si>
  <si>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</si>
  <si>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</si>
  <si>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</si>
  <si>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</si>
  <si>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</si>
  <si>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</si>
  <si>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</si>
  <si>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</si>
  <si>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</si>
  <si>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</si>
  <si>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</si>
  <si>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</si>
  <si>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</si>
  <si>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</si>
  <si>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</si>
  <si>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</si>
  <si>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</si>
  <si>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</si>
  <si>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</si>
  <si>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</si>
  <si>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</si>
  <si>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</si>
  <si>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</si>
  <si>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</si>
  <si>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</si>
  <si>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</si>
  <si>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</si>
  <si>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</si>
  <si>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</si>
  <si>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</si>
  <si>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</si>
  <si>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</si>
  <si>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</si>
  <si>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</si>
  <si>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</si>
  <si>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</si>
  <si>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</si>
  <si>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</si>
  <si>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</si>
  <si>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</si>
  <si>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</si>
  <si>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</si>
  <si>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</si>
  <si>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</si>
  <si>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</si>
  <si>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</si>
  <si>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</si>
  <si>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</si>
  <si>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</si>
  <si>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</si>
  <si>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</si>
  <si>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</si>
  <si>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</si>
  <si>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</si>
  <si>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</si>
  <si>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</si>
  <si>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</si>
  <si>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</si>
  <si>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</si>
  <si>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</si>
  <si>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</si>
  <si>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</si>
  <si>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</si>
  <si>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</si>
  <si>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</si>
  <si>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</si>
  <si>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</si>
  <si>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</si>
  <si>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</si>
  <si>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</si>
  <si>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</si>
  <si>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</si>
  <si>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</si>
  <si>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</si>
  <si>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</si>
  <si>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</si>
  <si>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</si>
  <si>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</si>
  <si>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</si>
  <si>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</si>
  <si>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</si>
  <si>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</si>
  <si>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</si>
  <si>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</si>
  <si>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</si>
  <si>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</si>
  <si>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</si>
  <si>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</si>
  <si>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</si>
  <si>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</si>
  <si>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</si>
  <si>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</si>
  <si>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</si>
  <si>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</si>
  <si>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</si>
  <si>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</si>
  <si>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</si>
  <si>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</si>
  <si>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</si>
  <si>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</si>
  <si>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</si>
  <si>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</si>
  <si>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</si>
  <si>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</si>
  <si>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</si>
  <si>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</si>
  <si>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</si>
  <si>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</si>
  <si>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</si>
  <si>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</si>
  <si>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</si>
  <si>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</si>
  <si>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</si>
  <si>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</si>
  <si>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</si>
  <si>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</si>
  <si>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</si>
  <si>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</si>
  <si>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</si>
  <si>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</si>
  <si>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</si>
  <si>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</si>
  <si>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</si>
  <si>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</si>
  <si>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</si>
  <si>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</si>
  <si>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</si>
  <si>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</si>
  <si>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</si>
  <si>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</si>
  <si>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</si>
  <si>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</si>
  <si>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</si>
  <si>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</si>
  <si>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</si>
  <si>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</si>
  <si>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</si>
  <si>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</si>
  <si>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</si>
  <si>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</si>
  <si>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</si>
  <si>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</si>
  <si>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</si>
  <si>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</si>
  <si>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</si>
  <si>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</si>
  <si>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</si>
  <si>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</si>
  <si>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</si>
  <si>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</si>
  <si>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</si>
  <si>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</si>
  <si>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</si>
  <si>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</si>
  <si>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</si>
  <si>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</si>
  <si>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</si>
  <si>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</si>
  <si>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</si>
  <si>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</si>
  <si>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</si>
  <si>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</si>
  <si>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</si>
  <si>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</si>
  <si>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</si>
  <si>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</si>
  <si>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</si>
  <si>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</si>
  <si>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</si>
  <si>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</si>
  <si>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</si>
  <si>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</si>
  <si>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</si>
  <si>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</si>
  <si>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</si>
  <si>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</si>
  <si>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</si>
  <si>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</si>
  <si>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</si>
  <si>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</si>
  <si>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</si>
  <si>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</si>
  <si>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</si>
  <si>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</si>
  <si>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</si>
  <si>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</si>
  <si>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</si>
  <si>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</si>
  <si>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</si>
  <si>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</si>
  <si>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</si>
  <si>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</si>
  <si>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</si>
  <si>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</si>
  <si>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</si>
  <si>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</si>
  <si>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</si>
  <si>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</si>
  <si>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</si>
  <si>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</si>
  <si>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</si>
  <si>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</si>
  <si>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</si>
  <si>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</si>
  <si>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</si>
  <si>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</si>
  <si>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</si>
  <si>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</si>
  <si>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</si>
  <si>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</si>
  <si>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</si>
  <si>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</si>
  <si>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</si>
  <si>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</si>
  <si>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</si>
  <si>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</si>
  <si>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</si>
  <si>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</si>
  <si>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</si>
  <si>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</si>
  <si>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</si>
  <si>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</si>
  <si>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</si>
  <si>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</si>
  <si>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</si>
  <si>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</si>
  <si>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</si>
  <si>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</si>
  <si>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</si>
  <si>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</si>
  <si>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</si>
  <si>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</si>
  <si>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</si>
  <si>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</si>
  <si>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</si>
  <si>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</si>
  <si>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</si>
  <si>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</si>
  <si>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</si>
  <si>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</si>
  <si>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</si>
  <si>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</si>
  <si>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</si>
  <si>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</si>
  <si>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</si>
  <si>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</si>
  <si>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</si>
  <si>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</si>
  <si>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</si>
  <si>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</si>
  <si>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</si>
  <si>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</si>
  <si>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</si>
  <si>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</si>
  <si>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</si>
  <si>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</si>
  <si>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</si>
  <si>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</si>
  <si>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</si>
  <si>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</si>
  <si>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</si>
  <si>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</si>
  <si>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</si>
  <si>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</si>
  <si>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</si>
  <si>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</si>
  <si>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</si>
  <si>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</si>
  <si>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</si>
  <si>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</si>
  <si>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</si>
  <si>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</si>
  <si>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</si>
  <si>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</si>
  <si>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</si>
  <si>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</si>
  <si>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</si>
  <si>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</si>
  <si>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</si>
  <si>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</si>
  <si>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</si>
  <si>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</si>
  <si>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</si>
  <si>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</si>
  <si>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</si>
  <si>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</si>
  <si>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</si>
  <si>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</si>
  <si>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</si>
  <si>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</si>
  <si>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</si>
  <si>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</si>
  <si>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</si>
  <si>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</si>
  <si>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</si>
  <si>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</si>
  <si>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</si>
  <si>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</si>
  <si>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</si>
  <si>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</si>
  <si>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</si>
  <si>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</si>
  <si>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</si>
  <si>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</si>
  <si>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</si>
  <si>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</si>
  <si>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</si>
  <si>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</si>
  <si>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</si>
  <si>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</si>
  <si>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</si>
  <si>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</si>
  <si>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</si>
  <si>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</si>
  <si>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</si>
  <si>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</si>
  <si>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</si>
  <si>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</si>
  <si>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</si>
  <si>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</si>
  <si>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</si>
  <si>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</si>
  <si>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</si>
  <si>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</si>
  <si>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</si>
  <si>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</si>
  <si>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</si>
  <si>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</si>
  <si>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</si>
  <si>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</si>
  <si>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</si>
  <si>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</si>
  <si>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</si>
  <si>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</si>
  <si>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</si>
  <si>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</si>
  <si>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</si>
  <si>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</si>
  <si>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</si>
  <si>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</si>
  <si>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</si>
  <si>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</si>
  <si>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</si>
  <si>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</si>
  <si>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</si>
  <si>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</si>
  <si>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</si>
  <si>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</si>
  <si>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</si>
  <si>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</si>
  <si>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</si>
  <si>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</si>
  <si>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</si>
  <si>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</si>
  <si>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</si>
  <si>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</si>
  <si>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</si>
  <si>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</si>
  <si>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</si>
  <si>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</si>
  <si>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</si>
  <si>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</si>
  <si>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</si>
  <si>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</si>
  <si>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</si>
  <si>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</si>
  <si>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</si>
  <si>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</si>
  <si>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</si>
  <si>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</si>
  <si>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</si>
  <si>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</si>
  <si>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</si>
  <si>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</si>
  <si>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</si>
  <si>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</si>
  <si>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</si>
  <si>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</si>
  <si>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</si>
  <si>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</si>
  <si>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</si>
  <si>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</si>
  <si>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</si>
  <si>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</si>
  <si>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</si>
  <si>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</si>
  <si>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</si>
  <si>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</si>
  <si>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</si>
  <si>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</si>
  <si>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</si>
  <si>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</si>
  <si>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</si>
  <si>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</si>
  <si>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</si>
  <si>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</si>
  <si>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</si>
  <si>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</si>
  <si>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</si>
  <si>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</si>
  <si>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</si>
  <si>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</si>
  <si>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</si>
  <si>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</si>
  <si>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</si>
  <si>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</si>
  <si>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</si>
  <si>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</si>
  <si>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</si>
  <si>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</si>
  <si>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</si>
  <si>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</si>
  <si>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</si>
  <si>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</si>
  <si>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</si>
  <si>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</si>
  <si>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</si>
  <si>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</si>
  <si>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</si>
  <si>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</si>
  <si>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</si>
  <si>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</si>
  <si>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</si>
  <si>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</si>
  <si>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</si>
  <si>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</si>
  <si>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</si>
  <si>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</si>
  <si>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</si>
  <si>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</si>
  <si>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</si>
  <si>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</si>
  <si>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</si>
  <si>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</si>
  <si>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</si>
  <si>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</si>
  <si>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</si>
  <si>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</si>
  <si>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</si>
  <si>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</si>
  <si>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</si>
  <si>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</si>
  <si>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</si>
  <si>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</si>
  <si>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</si>
  <si>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</si>
  <si>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</si>
  <si>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</si>
  <si>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</si>
  <si>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</si>
  <si>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</si>
  <si>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</si>
  <si>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</si>
  <si>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</si>
  <si>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</si>
  <si>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</si>
  <si>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</si>
  <si>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</si>
  <si>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</si>
  <si>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</si>
  <si>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</si>
  <si>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</si>
  <si>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</si>
  <si>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</si>
  <si>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</si>
  <si>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</si>
  <si>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</si>
  <si>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</si>
  <si>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</si>
  <si>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</si>
  <si>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</si>
  <si>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</si>
  <si>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</si>
  <si>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</si>
  <si>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</si>
  <si>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</si>
  <si>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</si>
  <si>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</si>
  <si>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</si>
  <si>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</si>
  <si>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</si>
  <si>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</si>
  <si>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</si>
  <si>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</si>
  <si>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</si>
  <si>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</si>
  <si>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</si>
  <si>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</si>
  <si>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</si>
  <si>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</si>
  <si>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</si>
  <si>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</si>
  <si>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</si>
  <si>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</si>
  <si>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</si>
  <si>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</si>
  <si>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</si>
  <si>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</si>
  <si>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</si>
  <si>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</si>
  <si>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</si>
  <si>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</si>
  <si>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</si>
  <si>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</si>
  <si>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</si>
  <si>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</si>
  <si>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</si>
  <si>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</si>
  <si>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</si>
  <si>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</si>
  <si>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</si>
  <si>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</si>
  <si>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</si>
  <si>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</si>
  <si>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</si>
  <si>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</si>
  <si>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</si>
  <si>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</si>
  <si>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</si>
  <si>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</si>
  <si>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</si>
  <si>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</si>
  <si>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</si>
  <si>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</si>
  <si>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</si>
  <si>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</si>
  <si>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</si>
  <si>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</si>
  <si>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</si>
  <si>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</si>
  <si>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</si>
  <si>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</si>
  <si>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</si>
  <si>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</si>
  <si>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</si>
  <si>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</si>
  <si>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</si>
  <si>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</si>
  <si>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</si>
  <si>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</si>
  <si>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</si>
  <si>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</si>
  <si>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</si>
  <si>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</si>
  <si>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</si>
  <si>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</si>
  <si>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</si>
  <si>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</si>
  <si>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</si>
  <si>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</si>
  <si>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</si>
  <si>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</si>
  <si>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</si>
  <si>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</si>
  <si>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</si>
  <si>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</si>
  <si>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</si>
  <si>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</si>
  <si>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</si>
  <si>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</si>
  <si>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</si>
  <si>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</si>
  <si>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</si>
  <si>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</si>
  <si>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</si>
  <si>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</si>
  <si>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</si>
  <si>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</si>
  <si>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</si>
  <si>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</si>
  <si>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</si>
  <si>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</si>
  <si>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</si>
  <si>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</si>
  <si>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</si>
  <si>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</si>
  <si>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</si>
  <si>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</si>
  <si>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</si>
  <si>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</si>
  <si>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</si>
  <si>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</si>
  <si>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</si>
  <si>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</si>
  <si>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</si>
  <si>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</si>
  <si>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</si>
  <si>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</si>
  <si>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</si>
  <si>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</si>
  <si>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</si>
  <si>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</si>
  <si>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</si>
  <si>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</si>
  <si>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</si>
  <si>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</si>
  <si>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</si>
  <si>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</si>
  <si>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</si>
  <si>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</si>
  <si>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</si>
  <si>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</si>
  <si>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</si>
  <si>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</si>
  <si>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</si>
  <si>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</si>
  <si>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</si>
  <si>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</si>
  <si>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</si>
  <si>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</si>
  <si>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</si>
  <si>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</si>
  <si>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</si>
  <si>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</si>
  <si>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</si>
  <si>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</si>
  <si>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</si>
  <si>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</si>
  <si>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</si>
  <si>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</si>
  <si>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</si>
  <si>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</si>
  <si>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</si>
  <si>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</si>
  <si>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</si>
  <si>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</si>
  <si>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</si>
  <si>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</si>
  <si>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</si>
  <si>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</si>
  <si>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</si>
  <si>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</si>
  <si>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</si>
  <si>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</si>
  <si>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</si>
  <si>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</si>
  <si>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</si>
  <si>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</si>
  <si>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</si>
  <si>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</si>
  <si>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</si>
  <si>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</si>
  <si>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</si>
  <si>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</si>
  <si>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</si>
  <si>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</si>
  <si>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</si>
  <si>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</si>
  <si>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</si>
  <si>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</si>
  <si>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</si>
  <si>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</si>
  <si>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</si>
  <si>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</si>
  <si>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</si>
  <si>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</si>
  <si>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</si>
  <si>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</si>
  <si>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</si>
  <si>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</si>
  <si>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</si>
  <si>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</si>
  <si>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</si>
  <si>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</si>
  <si>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</si>
  <si>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</si>
  <si>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</si>
  <si>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</si>
  <si>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</si>
  <si>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</si>
  <si>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</si>
  <si>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</si>
  <si>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</si>
  <si>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</si>
  <si>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</si>
  <si>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</si>
  <si>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</si>
  <si>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</si>
  <si>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</si>
  <si>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</si>
  <si>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</si>
  <si>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</si>
  <si>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</si>
  <si>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</si>
  <si>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</si>
  <si>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</si>
  <si>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</si>
  <si>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</si>
  <si>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</si>
  <si>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</si>
  <si>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</si>
  <si>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</si>
  <si>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</si>
  <si>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</si>
  <si>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</si>
  <si>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</si>
  <si>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</si>
  <si>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</si>
  <si>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</si>
  <si>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</si>
  <si>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</si>
  <si>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</si>
  <si>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</si>
  <si>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</si>
  <si>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</si>
  <si>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</si>
  <si>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</si>
  <si>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</si>
  <si>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</si>
  <si>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</si>
  <si>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</si>
  <si>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</si>
  <si>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</si>
  <si>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</si>
  <si>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</si>
  <si>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</si>
  <si>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</si>
  <si>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</si>
  <si>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</si>
  <si>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</si>
  <si>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</si>
  <si>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</si>
  <si>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</si>
  <si>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</si>
  <si>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</si>
  <si>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</si>
  <si>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</si>
  <si>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</si>
  <si>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</si>
  <si>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</si>
  <si>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</si>
  <si>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</si>
  <si>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</si>
  <si>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</si>
  <si>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</si>
  <si>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</si>
  <si>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</si>
  <si>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</si>
  <si>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</si>
  <si>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</si>
  <si>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</si>
  <si>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</si>
  <si>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</si>
  <si>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</si>
  <si>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</si>
  <si>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</si>
  <si>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</si>
  <si>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</si>
  <si>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</si>
  <si>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</si>
  <si>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</si>
  <si>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</si>
  <si>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</si>
  <si>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</si>
  <si>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</si>
  <si>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</si>
  <si>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</si>
  <si>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</si>
  <si>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</si>
  <si>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</si>
  <si>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</si>
  <si>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</si>
  <si>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</si>
  <si>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</si>
  <si>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</si>
  <si>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</si>
  <si>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</si>
  <si>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</si>
  <si>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</si>
  <si>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</si>
  <si>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</si>
  <si>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</si>
  <si>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</si>
  <si>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</si>
  <si>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</si>
  <si>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</si>
  <si>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</si>
  <si>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</si>
  <si>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</si>
  <si>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</si>
  <si>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</si>
  <si>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</si>
  <si>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</si>
  <si>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</si>
  <si>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</si>
  <si>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</si>
  <si>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</si>
  <si>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</si>
  <si>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</si>
  <si>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</si>
  <si>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</si>
  <si>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</si>
  <si>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</si>
  <si>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</si>
  <si>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</si>
  <si>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</si>
  <si>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</si>
  <si>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</si>
  <si>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</si>
  <si>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</si>
  <si>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</si>
  <si>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</si>
  <si>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</si>
  <si>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</si>
  <si>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</si>
  <si>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</si>
  <si>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</si>
  <si>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</si>
  <si>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</si>
  <si>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</si>
  <si>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</si>
  <si>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</si>
  <si>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</si>
  <si>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</si>
  <si>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</si>
  <si>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</si>
  <si>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</si>
  <si>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</si>
  <si>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</si>
  <si>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</si>
  <si>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</si>
  <si>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</si>
  <si>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</si>
  <si>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</si>
  <si>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</si>
  <si>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</si>
  <si>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</si>
  <si>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</si>
  <si>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</si>
  <si>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</si>
  <si>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</si>
  <si>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</si>
  <si>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</si>
  <si>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</si>
  <si>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</si>
  <si>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</si>
  <si>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</si>
  <si>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</si>
  <si>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</si>
  <si>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</si>
  <si>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</si>
  <si>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</si>
  <si>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</si>
  <si>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</si>
  <si>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</si>
  <si>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</si>
  <si>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</si>
  <si>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</si>
  <si>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</si>
  <si>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</si>
  <si>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</si>
  <si>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</si>
  <si>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</si>
  <si>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</si>
  <si>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</si>
  <si>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</si>
  <si>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</si>
  <si>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</si>
  <si>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</si>
  <si>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</si>
  <si>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</si>
  <si>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</si>
  <si>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</si>
  <si>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</si>
  <si>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</si>
  <si>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</si>
  <si>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</si>
  <si>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</si>
  <si>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</si>
  <si>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</si>
  <si>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</si>
  <si>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</si>
  <si>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</si>
  <si>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</si>
  <si>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</si>
  <si>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</si>
  <si>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</si>
  <si>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</si>
  <si>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</si>
  <si>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</si>
  <si>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</si>
  <si>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</si>
  <si>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</si>
  <si>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</si>
  <si>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</si>
  <si>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</si>
  <si>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</si>
  <si>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</si>
  <si>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</si>
  <si>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</si>
  <si>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</si>
  <si>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</si>
  <si>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</si>
  <si>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</si>
  <si>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</si>
  <si>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</si>
  <si>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</si>
  <si>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</si>
  <si>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</si>
  <si>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</si>
  <si>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</si>
  <si>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</si>
  <si>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</si>
  <si>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</si>
  <si>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</si>
  <si>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</si>
  <si>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</si>
  <si>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</si>
  <si>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</si>
  <si>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</si>
  <si>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</si>
  <si>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</si>
  <si>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</si>
  <si>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</si>
  <si>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</si>
  <si>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</si>
  <si>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</si>
  <si>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</si>
  <si>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</si>
  <si>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</si>
  <si>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</si>
  <si>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</si>
  <si>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</si>
  <si>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</si>
  <si>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</si>
  <si>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</si>
  <si>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</si>
  <si>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</si>
  <si>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</si>
  <si>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</si>
  <si>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</si>
  <si>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</si>
  <si>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</si>
  <si>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</si>
  <si>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</si>
  <si>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</si>
  <si>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</si>
  <si>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</si>
  <si>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</si>
  <si>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</si>
  <si>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</si>
  <si>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</si>
  <si>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</si>
  <si>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</si>
  <si>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</si>
  <si>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</si>
  <si>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</si>
  <si>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</si>
  <si>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</si>
  <si>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</si>
  <si>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</si>
  <si>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</si>
  <si>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</si>
  <si>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</si>
  <si>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</si>
  <si>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</si>
  <si>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</si>
  <si>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</si>
  <si>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</si>
  <si>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</si>
  <si>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</si>
  <si>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</si>
  <si>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</si>
  <si>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</si>
  <si>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</si>
  <si>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</si>
  <si>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</si>
  <si>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</si>
  <si>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</si>
  <si>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</si>
  <si>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</si>
  <si>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</si>
  <si>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</si>
  <si>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</si>
  <si>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</si>
  <si>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</si>
  <si>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</si>
  <si>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</si>
  <si>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</si>
  <si>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</si>
  <si>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</si>
  <si>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</si>
  <si>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</si>
  <si>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</si>
  <si>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</si>
  <si>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</si>
  <si>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</si>
  <si>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</si>
  <si>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</si>
  <si>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</si>
  <si>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</si>
  <si>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</si>
  <si>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</si>
  <si>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</si>
  <si>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</si>
  <si>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</si>
  <si>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</si>
  <si>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</si>
  <si>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</si>
  <si>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</si>
  <si>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</si>
  <si>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</si>
  <si>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</si>
  <si>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</si>
  <si>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</si>
  <si>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</si>
  <si>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</si>
  <si>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</si>
  <si>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</si>
  <si>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</si>
  <si>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</si>
  <si>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</si>
  <si>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</si>
  <si>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</si>
  <si>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</si>
  <si>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</si>
  <si>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</si>
  <si>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</si>
  <si>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</si>
  <si>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</si>
  <si>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</si>
  <si>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</si>
  <si>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</si>
  <si>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</si>
  <si>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</si>
  <si>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</si>
  <si>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</si>
  <si>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</si>
  <si>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</si>
  <si>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</si>
  <si>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</si>
  <si>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</si>
  <si>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</si>
  <si>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</si>
  <si>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</si>
  <si>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</si>
  <si>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</si>
  <si>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</si>
  <si>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</si>
  <si>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</si>
  <si>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</si>
  <si>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</si>
  <si>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</si>
  <si>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</si>
  <si>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</si>
  <si>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</si>
  <si>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</si>
  <si>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</si>
  <si>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</si>
  <si>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</si>
  <si>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</si>
  <si>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</si>
  <si>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</si>
  <si>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</si>
  <si>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</si>
  <si>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</si>
  <si>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</si>
  <si>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</si>
  <si>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</si>
  <si>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</si>
  <si>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</si>
  <si>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</si>
  <si>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</si>
  <si>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</si>
  <si>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</si>
  <si>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</si>
  <si>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</si>
  <si>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</si>
  <si>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</si>
  <si>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</si>
  <si>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</si>
  <si>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</si>
  <si>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</si>
  <si>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</si>
  <si>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</si>
  <si>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</si>
  <si>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</si>
  <si>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</si>
  <si>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</si>
  <si>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</si>
  <si>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</si>
  <si>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</si>
  <si>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</si>
  <si>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</si>
  <si>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</si>
  <si>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</si>
  <si>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</si>
  <si>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</si>
  <si>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</si>
  <si>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</si>
  <si>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</si>
  <si>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</si>
  <si>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</si>
  <si>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</si>
  <si>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</si>
  <si>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</si>
  <si>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</si>
  <si>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</si>
  <si>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</si>
  <si>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</si>
  <si>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</si>
  <si>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</si>
  <si>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</si>
  <si>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</si>
  <si>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</si>
  <si>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</si>
  <si>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</si>
  <si>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</si>
  <si>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</si>
  <si>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</si>
  <si>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</si>
  <si>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</si>
  <si>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</si>
  <si>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</si>
  <si>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</si>
  <si>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</si>
  <si>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</si>
  <si>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</si>
  <si>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</si>
  <si>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</si>
  <si>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</si>
  <si>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</si>
  <si>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</si>
  <si>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</si>
  <si>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</si>
  <si>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</si>
  <si>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</si>
  <si>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</si>
  <si>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</si>
  <si>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</si>
  <si>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</si>
  <si>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</si>
  <si>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</si>
  <si>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</si>
  <si>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</si>
  <si>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</si>
  <si>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</si>
  <si>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</si>
  <si>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</si>
  <si>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</si>
  <si>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</si>
  <si>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</si>
  <si>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</si>
  <si>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</si>
  <si>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</si>
  <si>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</si>
  <si>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</si>
  <si>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</si>
  <si>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</si>
  <si>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</si>
  <si>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</si>
  <si>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</si>
  <si>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</si>
  <si>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</si>
  <si>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</si>
  <si>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</si>
  <si>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</si>
  <si>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</si>
  <si>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</si>
  <si>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</si>
  <si>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</si>
  <si>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</si>
  <si>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</si>
  <si>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</si>
  <si>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</si>
  <si>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</si>
  <si>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</si>
  <si>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</si>
  <si>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</si>
  <si>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</si>
  <si>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</si>
  <si>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</si>
  <si>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</si>
  <si>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</si>
  <si>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</si>
  <si>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</si>
  <si>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</si>
  <si>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</si>
  <si>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</si>
  <si>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</si>
  <si>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</si>
  <si>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</si>
  <si>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</si>
  <si>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</si>
  <si>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</si>
  <si>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</si>
  <si>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</si>
  <si>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</si>
  <si>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</si>
  <si>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</si>
  <si>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</si>
  <si>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</si>
  <si>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</si>
  <si>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</si>
  <si>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</si>
  <si>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</si>
  <si>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</si>
  <si>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</si>
  <si>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</si>
  <si>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</si>
  <si>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</si>
  <si>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</si>
  <si>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</si>
  <si>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</si>
  <si>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</si>
  <si>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</si>
  <si>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</si>
  <si>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</si>
  <si>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</si>
  <si>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</si>
  <si>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</si>
  <si>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</si>
  <si>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</si>
  <si>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</si>
  <si>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</si>
  <si>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</si>
  <si>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</si>
  <si>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</si>
  <si>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</si>
  <si>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</si>
  <si>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</si>
  <si>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</si>
  <si>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</si>
  <si>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</si>
  <si>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</si>
  <si>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</si>
  <si>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</si>
  <si>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</si>
  <si>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</si>
  <si>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</si>
  <si>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</si>
  <si>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</si>
  <si>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</si>
  <si>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</si>
  <si>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</si>
  <si>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</si>
  <si>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</si>
  <si>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</si>
  <si>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</si>
  <si>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</si>
  <si>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</si>
  <si>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</si>
  <si>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</si>
  <si>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</si>
  <si>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</si>
  <si>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</si>
  <si>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</si>
  <si>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</si>
  <si>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</si>
  <si>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</si>
  <si>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</si>
  <si>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</si>
  <si>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</si>
  <si>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</si>
  <si>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</si>
  <si>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</si>
  <si>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</si>
  <si>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</si>
  <si>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</si>
  <si>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</si>
  <si>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</si>
  <si>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</si>
  <si>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</si>
  <si>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</si>
  <si>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</si>
  <si>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</si>
  <si>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</si>
  <si>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</si>
  <si>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</si>
  <si>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</si>
  <si>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</si>
  <si>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</si>
  <si>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</si>
  <si>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</si>
  <si>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</si>
  <si>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</si>
  <si>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</si>
  <si>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</si>
  <si>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</si>
  <si>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</si>
  <si>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</si>
  <si>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</si>
  <si>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</si>
  <si>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</si>
  <si>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</si>
  <si>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</si>
  <si>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</si>
  <si>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</si>
  <si>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</si>
  <si>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</si>
  <si>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</si>
  <si>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</si>
  <si>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</si>
  <si>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</si>
  <si>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</si>
  <si>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</si>
  <si>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</si>
  <si>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</si>
  <si>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</si>
  <si>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</si>
  <si>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</si>
  <si>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</si>
  <si>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</si>
  <si>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</si>
  <si>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</si>
  <si>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</si>
  <si>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</si>
  <si>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</si>
  <si>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</si>
  <si>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</si>
  <si>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</si>
  <si>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</si>
  <si>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</si>
  <si>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</si>
  <si>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</si>
  <si>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</si>
  <si>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</si>
  <si>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</si>
  <si>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</si>
  <si>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</si>
  <si>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</si>
  <si>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</si>
  <si>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</si>
  <si>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</si>
  <si>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</si>
  <si>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</si>
  <si>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</si>
  <si>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</si>
  <si>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</si>
  <si>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</si>
  <si>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</si>
  <si>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</si>
  <si>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</si>
  <si>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</si>
  <si>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</si>
  <si>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</si>
  <si>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</si>
  <si>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</si>
  <si>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</si>
  <si>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</si>
  <si>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</si>
  <si>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</si>
  <si>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</si>
  <si>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</si>
  <si>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</si>
  <si>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</si>
  <si>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</si>
  <si>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</si>
  <si>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</si>
  <si>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</si>
  <si>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</si>
  <si>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</si>
  <si>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</si>
  <si>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</si>
  <si>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</si>
  <si>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</si>
  <si>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</si>
  <si>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</si>
  <si>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</si>
  <si>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</si>
  <si>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</si>
  <si>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</si>
  <si>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</si>
  <si>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</si>
  <si>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</si>
  <si>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</si>
  <si>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</si>
  <si>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</si>
  <si>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</si>
  <si>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</si>
  <si>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</si>
  <si>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</si>
  <si>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</si>
  <si>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</si>
  <si>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</si>
  <si>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</si>
  <si>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</si>
  <si>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</si>
  <si>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</si>
  <si>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</si>
  <si>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</si>
  <si>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</si>
  <si>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</si>
  <si>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</si>
  <si>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</si>
  <si>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</si>
  <si>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</si>
  <si>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</si>
  <si>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</si>
  <si>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</si>
  <si>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</si>
  <si>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</si>
  <si>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</si>
  <si>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</si>
  <si>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</si>
  <si>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</si>
  <si>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</si>
  <si>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</si>
  <si>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</si>
  <si>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</si>
  <si>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</si>
  <si>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</si>
  <si>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</si>
  <si>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</si>
  <si>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</si>
  <si>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</si>
  <si>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</si>
  <si>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</si>
  <si>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</si>
  <si>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</si>
  <si>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</si>
  <si>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</si>
  <si>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</si>
  <si>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</si>
  <si>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</si>
  <si>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</si>
  <si>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</si>
  <si>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</si>
  <si>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</si>
  <si>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</si>
  <si>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</si>
  <si>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</si>
  <si>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</si>
  <si>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</si>
  <si>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</si>
  <si>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</si>
  <si>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</si>
  <si>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</si>
  <si>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</si>
  <si>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</si>
  <si>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</si>
  <si>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</si>
  <si>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</si>
  <si>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</si>
  <si>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</si>
  <si>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</si>
  <si>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</si>
  <si>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</si>
  <si>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</si>
  <si>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</si>
  <si>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</si>
  <si>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</si>
  <si>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</si>
  <si>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</si>
  <si>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</si>
  <si>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</si>
  <si>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</si>
  <si>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</si>
  <si>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</si>
  <si>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</si>
  <si>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</si>
  <si>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</si>
  <si>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</si>
  <si>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</si>
  <si>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</si>
  <si>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</si>
  <si>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</si>
  <si>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</si>
  <si>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</si>
  <si>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</si>
  <si>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</si>
  <si>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</si>
  <si>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</si>
  <si>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</si>
  <si>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</si>
  <si>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</si>
  <si>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</si>
  <si>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</si>
  <si>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</si>
  <si>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</si>
  <si>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</si>
  <si>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</si>
  <si>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</si>
  <si>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</si>
  <si>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</si>
  <si>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</si>
  <si>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</si>
  <si>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</si>
  <si>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</si>
  <si>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</si>
  <si>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</si>
  <si>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</si>
  <si>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</si>
  <si>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</si>
  <si>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</si>
  <si>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</si>
  <si>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</si>
  <si>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</si>
  <si>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</si>
  <si>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</si>
  <si>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</si>
  <si>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</si>
  <si>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</si>
  <si>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</si>
  <si>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</si>
  <si>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</si>
  <si>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</si>
  <si>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</si>
  <si>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</si>
  <si>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</si>
  <si>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</si>
  <si>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</si>
  <si>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</si>
  <si>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</si>
  <si>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</si>
  <si>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</si>
  <si>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</si>
  <si>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</si>
  <si>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</si>
  <si>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</si>
  <si>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</si>
  <si>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</si>
  <si>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</si>
  <si>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</si>
  <si>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</si>
  <si>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</si>
  <si>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</si>
  <si>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</si>
  <si>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</si>
  <si>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</si>
  <si>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</si>
  <si>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</si>
  <si>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</si>
  <si>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</si>
  <si>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</si>
  <si>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</si>
  <si>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</si>
  <si>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</si>
  <si>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</si>
  <si>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</si>
  <si>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</si>
  <si>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</si>
  <si>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</si>
  <si>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</si>
  <si>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</si>
  <si>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</si>
  <si>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</si>
  <si>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</si>
  <si>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</si>
  <si>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</si>
  <si>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</si>
  <si>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</si>
  <si>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</si>
  <si>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</si>
  <si>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</si>
  <si>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</si>
  <si>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</si>
  <si>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</si>
  <si>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</si>
  <si>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</si>
  <si>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</si>
  <si>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</si>
  <si>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</si>
  <si>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</si>
  <si>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</si>
  <si>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</si>
  <si>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</si>
  <si>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</si>
  <si>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</si>
  <si>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</si>
  <si>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</si>
  <si>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</si>
  <si>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</si>
  <si>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</si>
  <si>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</si>
  <si>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</si>
  <si>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</si>
  <si>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</si>
  <si>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</si>
  <si>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</si>
  <si>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</si>
  <si>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</si>
  <si>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</si>
  <si>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</si>
  <si>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</si>
  <si>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</si>
  <si>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</si>
  <si>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</si>
  <si>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</si>
  <si>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</si>
  <si>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</si>
  <si>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</si>
  <si>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</si>
  <si>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</si>
  <si>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</si>
  <si>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</si>
  <si>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</si>
  <si>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</si>
  <si>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</si>
  <si>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</si>
  <si>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</si>
  <si>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</si>
  <si>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</si>
  <si>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</si>
  <si>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</si>
  <si>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</si>
  <si>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</si>
  <si>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</si>
  <si>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</si>
  <si>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</si>
  <si>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</si>
  <si>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</si>
  <si>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</si>
  <si>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</si>
  <si>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</si>
  <si>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</si>
  <si>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</si>
  <si>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</si>
  <si>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</si>
  <si>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</si>
  <si>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</si>
  <si>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</si>
  <si>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</si>
  <si>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</si>
  <si>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</si>
  <si>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</si>
  <si>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</si>
  <si>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</si>
  <si>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</si>
  <si>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</si>
  <si>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</si>
  <si>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</si>
  <si>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</si>
  <si>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</si>
  <si>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</si>
  <si>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</si>
  <si>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</si>
  <si>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</si>
  <si>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</si>
  <si>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</si>
  <si>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</si>
  <si>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</si>
  <si>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</si>
  <si>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</si>
  <si>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</si>
  <si>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</si>
  <si>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</si>
  <si>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</si>
  <si>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</si>
  <si>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</si>
  <si>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</si>
  <si>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</si>
  <si>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</si>
  <si>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</si>
  <si>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</si>
  <si>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</si>
  <si>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</si>
  <si>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</si>
  <si>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</si>
  <si>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</si>
  <si>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</si>
  <si>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</si>
  <si>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</si>
  <si>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</si>
  <si>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</si>
  <si>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</si>
  <si>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</si>
  <si>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</si>
  <si>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</si>
  <si>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</si>
  <si>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</si>
  <si>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</si>
  <si>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</si>
  <si>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</si>
  <si>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</si>
  <si>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</si>
  <si>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</si>
  <si>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</si>
  <si>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</si>
  <si>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</si>
  <si>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</si>
  <si>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</si>
  <si>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</si>
  <si>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</si>
  <si>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</si>
  <si>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</si>
  <si>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</si>
  <si>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</si>
  <si>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</si>
  <si>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</si>
  <si>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</si>
  <si>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</si>
  <si>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</si>
  <si>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</si>
  <si>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</si>
  <si>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</si>
  <si>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</si>
  <si>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</si>
  <si>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</si>
  <si>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</si>
  <si>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</si>
  <si>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</si>
  <si>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</si>
  <si>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</si>
  <si>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</si>
  <si>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</si>
  <si>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</si>
  <si>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</si>
  <si>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</si>
  <si>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</si>
  <si>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</si>
  <si>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</si>
  <si>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</si>
  <si>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</si>
  <si>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</si>
  <si>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</si>
  <si>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</si>
  <si>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</si>
  <si>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</si>
  <si>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</si>
  <si>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</si>
  <si>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</si>
  <si>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</si>
  <si>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</si>
  <si>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</si>
  <si>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</si>
  <si>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</si>
  <si>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</si>
  <si>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</si>
  <si>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</si>
  <si>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</si>
  <si>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</si>
  <si>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</si>
  <si>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</si>
  <si>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</si>
  <si>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</si>
  <si>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</si>
  <si>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</si>
  <si>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</si>
  <si>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</si>
  <si>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</si>
  <si>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</si>
  <si>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</si>
  <si>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</si>
  <si>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</si>
  <si>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</si>
  <si>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</si>
  <si>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</si>
  <si>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</si>
  <si>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</si>
  <si>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</si>
  <si>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</si>
  <si>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</si>
  <si>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</si>
  <si>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</si>
  <si>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</si>
  <si>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</si>
  <si>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</si>
  <si>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</si>
  <si>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</si>
  <si>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</si>
  <si>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</si>
  <si>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</si>
  <si>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</si>
  <si>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</si>
  <si>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</si>
  <si>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</si>
  <si>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</si>
  <si>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</si>
  <si>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</si>
  <si>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</si>
  <si>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</si>
  <si>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</si>
  <si>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</si>
  <si>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</si>
  <si>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</si>
  <si>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</si>
  <si>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</si>
  <si>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</si>
  <si>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</si>
  <si>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</si>
  <si>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</si>
  <si>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</si>
  <si>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</si>
  <si>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</si>
  <si>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</si>
  <si>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</si>
  <si>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</si>
  <si>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</si>
  <si>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</si>
  <si>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</si>
  <si>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</si>
  <si>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</si>
  <si>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</si>
  <si>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</si>
  <si>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</si>
  <si>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</si>
  <si>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</si>
  <si>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</si>
  <si>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</si>
  <si>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</si>
  <si>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</si>
  <si>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</si>
  <si>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</si>
  <si>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</si>
  <si>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</si>
  <si>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</si>
  <si>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</si>
  <si>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</si>
  <si>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</si>
  <si>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</si>
  <si>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</si>
  <si>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</si>
  <si>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</si>
  <si>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</si>
  <si>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</si>
  <si>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</si>
  <si>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</si>
  <si>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</si>
  <si>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</si>
  <si>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</si>
  <si>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</si>
  <si>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</si>
  <si>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</si>
  <si>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</si>
  <si>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</si>
  <si>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</si>
  <si>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</si>
  <si>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</si>
  <si>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</si>
  <si>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</si>
  <si>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</si>
  <si>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</si>
  <si>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</si>
  <si>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</si>
  <si>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</si>
  <si>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</si>
  <si>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</si>
  <si>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</si>
  <si>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</si>
  <si>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</si>
  <si>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</si>
  <si>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</si>
  <si>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</si>
  <si>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</si>
  <si>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</si>
  <si>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</si>
  <si>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</si>
  <si>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</si>
  <si>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</si>
  <si>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</si>
  <si>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</si>
  <si>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</si>
  <si>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</si>
  <si>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</si>
  <si>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</si>
  <si>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</si>
  <si>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</si>
  <si>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</si>
  <si>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</si>
  <si>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</si>
  <si>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</si>
  <si>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</si>
  <si>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</si>
  <si>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</si>
  <si>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</si>
  <si>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</si>
  <si>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</si>
  <si>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</si>
  <si>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</si>
  <si>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</si>
  <si>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</si>
  <si>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</si>
  <si>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</si>
  <si>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</si>
  <si>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</si>
  <si>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</si>
  <si>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</si>
  <si>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</si>
  <si>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</si>
  <si>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</si>
  <si>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</si>
  <si>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</si>
  <si>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</si>
  <si>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</si>
  <si>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</si>
  <si>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</si>
  <si>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</si>
  <si>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</si>
  <si>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</si>
  <si>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</si>
  <si>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</si>
  <si>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</si>
  <si>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</si>
  <si>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</si>
  <si>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</si>
  <si>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</si>
  <si>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</si>
  <si>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</si>
  <si>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</si>
  <si>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</si>
  <si>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</si>
  <si>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</si>
  <si>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</si>
  <si>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</si>
  <si>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</si>
  <si>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</si>
  <si>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</si>
  <si>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</si>
  <si>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</si>
  <si>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</si>
  <si>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</si>
  <si>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</si>
  <si>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</si>
  <si>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</si>
  <si>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</si>
  <si>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</si>
  <si>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</si>
  <si>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</si>
  <si>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</si>
  <si>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</si>
  <si>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</si>
  <si>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</si>
  <si>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</si>
  <si>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</si>
  <si>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</si>
  <si>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</si>
  <si>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</si>
  <si>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</si>
  <si>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</si>
  <si>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</si>
  <si>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</si>
  <si>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</si>
  <si>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</si>
  <si>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</si>
  <si>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</si>
  <si>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</si>
  <si>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</si>
  <si>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</si>
  <si>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</si>
  <si>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</si>
  <si>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</si>
  <si>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</si>
  <si>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</si>
  <si>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</si>
  <si>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</si>
  <si>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</si>
  <si>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</si>
  <si>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</si>
  <si>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</si>
  <si>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</si>
  <si>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</si>
  <si>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</si>
  <si>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</si>
  <si>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</si>
  <si>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</si>
  <si>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</si>
  <si>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</si>
  <si>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</si>
  <si>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</si>
  <si>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</si>
  <si>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</si>
  <si>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</si>
  <si>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</si>
  <si>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</si>
  <si>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</si>
  <si>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</si>
  <si>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</si>
  <si>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</si>
  <si>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</si>
  <si>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</si>
  <si>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</si>
  <si>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</si>
  <si>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</si>
  <si>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</si>
  <si>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</si>
  <si>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</si>
  <si>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</si>
  <si>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</si>
  <si>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</si>
  <si>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</si>
  <si>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</si>
  <si>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</si>
  <si>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</si>
  <si>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</si>
  <si>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</si>
  <si>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</si>
  <si>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</si>
  <si>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</si>
  <si>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</si>
  <si>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</si>
  <si>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</si>
  <si>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</si>
  <si>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</si>
  <si>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</si>
  <si>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</si>
  <si>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</si>
  <si>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</si>
  <si>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</si>
  <si>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</si>
  <si>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</si>
  <si>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</si>
  <si>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</si>
  <si>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</si>
  <si>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</si>
  <si>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</si>
  <si>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</si>
  <si>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</si>
  <si>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</si>
  <si>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</si>
  <si>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</si>
  <si>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</si>
  <si>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</si>
  <si>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</si>
  <si>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</si>
  <si>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</si>
  <si>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</si>
  <si>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</si>
  <si>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</si>
  <si>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</si>
  <si>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</si>
  <si>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</si>
  <si>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</si>
  <si>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</si>
  <si>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</si>
  <si>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</si>
  <si>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</si>
  <si>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</si>
  <si>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</si>
  <si>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</si>
  <si>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</si>
  <si>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</si>
  <si>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</si>
  <si>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</si>
  <si>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</si>
  <si>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</si>
  <si>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</si>
  <si>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</si>
  <si>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</si>
  <si>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</si>
  <si>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</si>
  <si>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</si>
  <si>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</si>
  <si>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</si>
  <si>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</si>
  <si>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</si>
  <si>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</si>
  <si>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</si>
  <si>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</si>
  <si>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</si>
  <si>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</si>
  <si>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</si>
  <si>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</si>
  <si>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</si>
  <si>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</si>
  <si>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</si>
  <si>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</si>
  <si>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</si>
  <si>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</si>
  <si>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</si>
  <si>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</si>
  <si>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</si>
  <si>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</si>
  <si>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</si>
  <si>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</si>
  <si>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</si>
  <si>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</si>
  <si>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</si>
  <si>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</si>
  <si>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</si>
  <si>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</si>
  <si>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</si>
  <si>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</si>
  <si>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</si>
  <si>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</si>
  <si>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</si>
  <si>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</si>
  <si>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</si>
  <si>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</si>
  <si>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</si>
  <si>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</si>
  <si>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</si>
  <si>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</si>
  <si>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</si>
  <si>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</si>
  <si>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</si>
  <si>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</si>
  <si>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</si>
  <si>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</si>
  <si>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</si>
  <si>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</si>
  <si>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</si>
  <si>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</si>
  <si>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</si>
  <si>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</si>
  <si>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</si>
  <si>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</si>
  <si>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</si>
  <si>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</si>
  <si>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</si>
  <si>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</si>
  <si>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</si>
  <si>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</si>
  <si>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</si>
  <si>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</si>
  <si>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</si>
  <si>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</si>
  <si>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</si>
  <si>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</si>
  <si>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</si>
  <si>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</si>
  <si>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</si>
  <si>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</si>
  <si>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</si>
  <si>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</si>
  <si>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</si>
  <si>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</si>
  <si>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</si>
  <si>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</si>
  <si>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</si>
  <si>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</si>
  <si>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</si>
  <si>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</si>
  <si>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</si>
  <si>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</si>
  <si>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</si>
  <si>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</si>
  <si>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</si>
  <si>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</si>
  <si>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</si>
  <si>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</si>
  <si>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</si>
  <si>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</si>
  <si>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</si>
  <si>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</si>
  <si>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</si>
  <si>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</si>
  <si>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</si>
  <si>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</si>
  <si>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</si>
  <si>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</si>
  <si>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</si>
  <si>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</si>
  <si>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</si>
  <si>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</si>
  <si>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</si>
  <si>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</si>
  <si>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</si>
  <si>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</si>
  <si>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</si>
  <si>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</si>
  <si>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</si>
  <si>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</si>
  <si>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</si>
  <si>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</si>
  <si>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</si>
  <si>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</si>
  <si>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</si>
  <si>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</si>
  <si>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</si>
  <si>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</si>
  <si>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</si>
  <si>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</si>
  <si>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</si>
  <si>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</si>
  <si>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</si>
  <si>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</si>
  <si>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</si>
  <si>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</si>
  <si>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</si>
  <si>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</si>
  <si>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</si>
  <si>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</si>
  <si>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</si>
  <si>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</si>
  <si>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</si>
  <si>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</si>
  <si>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</si>
  <si>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</si>
  <si>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</si>
  <si>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</si>
  <si>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</si>
  <si>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</si>
  <si>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</si>
  <si>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</si>
  <si>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</si>
  <si>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</si>
  <si>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</si>
  <si>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</si>
  <si>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</si>
  <si>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</si>
  <si>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</si>
  <si>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</si>
  <si>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</si>
  <si>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</si>
  <si>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</si>
  <si>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</si>
  <si>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</si>
  <si>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</si>
  <si>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</si>
  <si>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</si>
  <si>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</si>
  <si>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</si>
  <si>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</si>
  <si>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</si>
  <si>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</si>
  <si>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</si>
  <si>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</si>
  <si>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</si>
  <si>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</si>
  <si>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</si>
  <si>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</si>
  <si>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</si>
  <si>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</si>
  <si>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</si>
  <si>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</si>
  <si>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</si>
  <si>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</si>
  <si>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</si>
  <si>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</si>
  <si>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</si>
  <si>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</si>
  <si>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</si>
  <si>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</si>
  <si>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</si>
  <si>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</si>
  <si>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</si>
  <si>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</si>
  <si>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</si>
  <si>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</si>
  <si>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</si>
  <si>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</si>
  <si>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</si>
  <si>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</si>
  <si>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</si>
  <si>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</si>
  <si>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</si>
  <si>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</si>
  <si>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</si>
  <si>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</si>
  <si>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</si>
  <si>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</si>
  <si>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</si>
  <si>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</si>
  <si>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</si>
  <si>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</si>
  <si>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</si>
  <si>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</si>
  <si>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</si>
  <si>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</si>
  <si>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</si>
  <si>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</si>
  <si>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</si>
  <si>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</si>
  <si>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</si>
  <si>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</si>
  <si>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</si>
  <si>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</si>
  <si>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</si>
  <si>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</si>
  <si>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</si>
  <si>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</si>
  <si>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</si>
  <si>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</si>
  <si>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</si>
  <si>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</si>
  <si>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</si>
  <si>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</si>
  <si>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</si>
  <si>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</si>
  <si>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</si>
  <si>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</si>
  <si>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</si>
  <si>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</si>
  <si>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</si>
  <si>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</si>
  <si>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</si>
  <si>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</si>
  <si>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</si>
  <si>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</si>
  <si>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</si>
  <si>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</si>
  <si>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</si>
  <si>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</si>
  <si>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</si>
  <si>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</si>
  <si>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</si>
  <si>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</si>
  <si>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</si>
  <si>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</si>
  <si>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</si>
  <si>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</si>
  <si>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</si>
  <si>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</si>
  <si>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</si>
  <si>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</si>
  <si>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</si>
  <si>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</si>
  <si>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</si>
  <si>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</si>
  <si>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</si>
  <si>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</si>
  <si>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</si>
  <si>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</si>
  <si>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</si>
  <si>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</si>
  <si>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</si>
  <si>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</si>
  <si>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</si>
  <si>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</si>
  <si>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</si>
  <si>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</si>
  <si>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</si>
  <si>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</si>
  <si>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</si>
  <si>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</si>
  <si>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</si>
  <si>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</si>
  <si>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</si>
  <si>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</si>
  <si>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</si>
  <si>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</si>
  <si>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</si>
  <si>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</si>
  <si>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</si>
  <si>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</si>
  <si>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</si>
  <si>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</si>
  <si>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</si>
  <si>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</si>
  <si>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</si>
  <si>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</si>
  <si>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</si>
  <si>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</si>
  <si>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</si>
  <si>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</si>
  <si>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</si>
  <si>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</si>
  <si>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</si>
  <si>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</si>
  <si>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</si>
  <si>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</si>
  <si>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</si>
  <si>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</si>
  <si>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</si>
  <si>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</si>
  <si>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</si>
  <si>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</si>
  <si>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</si>
  <si>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</si>
  <si>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</si>
  <si>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</si>
  <si>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</si>
  <si>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</si>
  <si>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</si>
  <si>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</si>
  <si>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</si>
  <si>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</si>
  <si>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</si>
  <si>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</si>
  <si>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</si>
  <si>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</si>
  <si>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</si>
  <si>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</si>
  <si>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</si>
  <si>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</si>
  <si>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</si>
  <si>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</si>
  <si>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</si>
  <si>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</si>
  <si>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</si>
  <si>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</si>
  <si>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</si>
  <si>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</si>
  <si>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</si>
  <si>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</si>
  <si>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</si>
  <si>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</si>
  <si>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</si>
  <si>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</si>
  <si>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</si>
  <si>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</si>
  <si>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</si>
  <si>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</si>
  <si>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</si>
  <si>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</si>
  <si>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</si>
  <si>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</si>
  <si>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</si>
  <si>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</si>
  <si>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</si>
  <si>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</si>
  <si>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</si>
  <si>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</si>
  <si>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</si>
  <si>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</si>
  <si>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</si>
  <si>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</si>
  <si>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</si>
  <si>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</si>
  <si>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</si>
  <si>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</si>
  <si>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</si>
  <si>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</si>
  <si>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</si>
  <si>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</si>
  <si>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</si>
  <si>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</si>
  <si>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</si>
  <si>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</si>
  <si>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</si>
  <si>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</si>
  <si>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</si>
  <si>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</si>
  <si>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</si>
  <si>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</si>
  <si>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</si>
  <si>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</si>
  <si>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</si>
  <si>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</si>
  <si>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</si>
  <si>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</si>
  <si>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</si>
  <si>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</si>
  <si>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</si>
  <si>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</si>
  <si>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</si>
  <si>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</si>
  <si>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</si>
  <si>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</si>
  <si>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</si>
  <si>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</si>
  <si>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</si>
  <si>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</si>
  <si>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</si>
  <si>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</si>
  <si>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</si>
  <si>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</si>
  <si>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</si>
  <si>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</si>
  <si>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</si>
  <si>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</si>
  <si>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</si>
  <si>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</si>
  <si>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</si>
  <si>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</si>
  <si>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</si>
  <si>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</si>
  <si>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</si>
  <si>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</si>
  <si>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</si>
  <si>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</si>
  <si>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</si>
  <si>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</si>
  <si>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</si>
  <si>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</si>
  <si>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</si>
  <si>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</si>
  <si>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</si>
  <si>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</si>
  <si>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</si>
  <si>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</si>
  <si>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</si>
  <si>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</si>
  <si>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</si>
  <si>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</si>
  <si>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</si>
  <si>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</si>
  <si>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</si>
  <si>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</si>
  <si>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</si>
  <si>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</si>
  <si>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</si>
  <si>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</si>
  <si>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</si>
  <si>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</si>
  <si>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</si>
  <si>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</si>
  <si>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</si>
  <si>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</si>
  <si>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</si>
  <si>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</si>
  <si>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</si>
  <si>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</si>
  <si>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</si>
  <si>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</si>
  <si>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</si>
  <si>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</si>
  <si>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</si>
  <si>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</si>
  <si>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</si>
  <si>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</si>
  <si>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</si>
  <si>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</si>
  <si>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</si>
  <si>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</si>
  <si>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</si>
  <si>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</si>
  <si>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</si>
  <si>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</si>
  <si>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</si>
  <si>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</si>
  <si>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</si>
  <si>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</si>
  <si>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</si>
  <si>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</si>
  <si>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</si>
  <si>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</si>
  <si>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</si>
  <si>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</si>
  <si>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</si>
  <si>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</si>
  <si>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</si>
  <si>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</si>
  <si>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</si>
  <si>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</si>
  <si>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</si>
  <si>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</si>
  <si>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</si>
  <si>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</si>
  <si>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</si>
  <si>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</si>
  <si>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</si>
  <si>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</si>
  <si>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</si>
  <si>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</si>
  <si>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</si>
  <si>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</si>
  <si>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</si>
  <si>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</si>
  <si>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</si>
  <si>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</si>
  <si>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</si>
  <si>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</si>
  <si>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</si>
  <si>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</si>
  <si>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</si>
  <si>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</si>
  <si>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</si>
  <si>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</si>
  <si>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</si>
  <si>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</si>
  <si>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</si>
  <si>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</si>
  <si>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</si>
  <si>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</si>
  <si>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</si>
  <si>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</si>
  <si>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</si>
  <si>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</si>
  <si>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</si>
  <si>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</si>
  <si>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</si>
  <si>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</si>
  <si>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</si>
  <si>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</si>
  <si>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</si>
  <si>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</si>
  <si>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</si>
  <si>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</si>
  <si>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</si>
  <si>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</si>
  <si>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</si>
  <si>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</si>
  <si>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</si>
  <si>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</si>
  <si>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</si>
  <si>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</si>
  <si>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</si>
  <si>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</si>
  <si>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</si>
  <si>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</si>
  <si>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</si>
  <si>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</si>
  <si>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</si>
  <si>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</si>
  <si>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</si>
  <si>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</si>
  <si>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</si>
  <si>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</si>
  <si>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</si>
  <si>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</si>
  <si>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</si>
  <si>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</si>
  <si>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</si>
  <si>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</si>
  <si>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</si>
  <si>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</si>
  <si>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</si>
  <si>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</si>
  <si>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</si>
  <si>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</si>
  <si>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</si>
  <si>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</si>
  <si>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</si>
  <si>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</si>
  <si>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</si>
  <si>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</si>
  <si>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</si>
  <si>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</si>
  <si>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</si>
  <si>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</si>
  <si>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</si>
  <si>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</si>
  <si>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</si>
  <si>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</si>
  <si>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</si>
  <si>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</si>
  <si>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</si>
  <si>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</si>
  <si>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</si>
  <si>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</si>
  <si>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</si>
  <si>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</si>
  <si>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</si>
  <si>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</si>
  <si>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</si>
  <si>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</si>
  <si>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</si>
  <si>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</si>
  <si>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</si>
  <si>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</si>
  <si>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</si>
  <si>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</si>
  <si>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</si>
  <si>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</si>
  <si>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</si>
  <si>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</si>
  <si>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</si>
  <si>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</si>
  <si>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</si>
  <si>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</si>
  <si>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</si>
  <si>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</si>
  <si>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</si>
  <si>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</si>
  <si>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</si>
  <si>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</si>
  <si>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</si>
  <si>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</si>
  <si>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</si>
  <si>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</si>
  <si>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</si>
  <si>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</si>
  <si>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</si>
  <si>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</si>
  <si>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</si>
  <si>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</si>
  <si>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</si>
  <si>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</si>
  <si>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</si>
  <si>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</si>
  <si>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</si>
  <si>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</si>
  <si>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</si>
  <si>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</si>
  <si>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</si>
  <si>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</si>
  <si>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</si>
  <si>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</si>
  <si>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</si>
  <si>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</si>
  <si>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</si>
  <si>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</si>
  <si>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</si>
  <si>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</si>
  <si>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</si>
  <si>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</si>
  <si>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</si>
  <si>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</si>
  <si>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</si>
  <si>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</si>
  <si>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</si>
  <si>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</si>
  <si>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</si>
  <si>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</si>
  <si>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</si>
  <si>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</si>
  <si>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</si>
  <si>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</si>
  <si>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</si>
  <si>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</si>
  <si>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</si>
  <si>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</si>
  <si>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</si>
  <si>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</si>
  <si>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</si>
  <si>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</si>
  <si>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</si>
  <si>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</si>
  <si>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</si>
  <si>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</si>
  <si>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</si>
  <si>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</si>
  <si>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</si>
  <si>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</si>
  <si>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</si>
  <si>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</si>
  <si>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</si>
  <si>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</si>
  <si>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</si>
  <si>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</si>
  <si>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</si>
  <si>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</si>
  <si>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</si>
  <si>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</si>
  <si>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</si>
  <si>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</si>
  <si>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</si>
  <si>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</si>
  <si>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</si>
  <si>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</si>
  <si>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</si>
  <si>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</si>
  <si>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</si>
  <si>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</si>
  <si>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</si>
  <si>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</si>
  <si>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</si>
  <si>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</si>
  <si>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</si>
  <si>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</si>
  <si>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</si>
  <si>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</si>
  <si>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</si>
  <si>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</si>
  <si>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</si>
  <si>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</si>
  <si>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</si>
  <si>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</si>
  <si>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</si>
  <si>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</si>
  <si>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</si>
  <si>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</si>
  <si>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</si>
  <si>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</si>
  <si>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</si>
  <si>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</si>
  <si>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</si>
  <si>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</si>
  <si>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</si>
  <si>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</si>
  <si>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</si>
  <si>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</si>
  <si>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</si>
  <si>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</si>
  <si>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</si>
  <si>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</si>
  <si>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</si>
  <si>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</si>
  <si>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</si>
  <si>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</si>
  <si>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</si>
  <si>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</si>
  <si>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</si>
  <si>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</si>
  <si>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</si>
  <si>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</si>
  <si>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</si>
  <si>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</si>
  <si>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</si>
  <si>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</si>
  <si>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</si>
  <si>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</si>
  <si>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</si>
  <si>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</si>
  <si>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</si>
  <si>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</si>
  <si>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</si>
  <si>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</si>
  <si>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</si>
  <si>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</si>
  <si>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</si>
  <si>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</si>
  <si>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</si>
  <si>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</si>
  <si>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</si>
  <si>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</si>
  <si>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</si>
  <si>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</si>
  <si>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</si>
  <si>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</si>
  <si>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</si>
  <si>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</si>
  <si>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</si>
  <si>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</si>
  <si>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</si>
  <si>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</si>
  <si>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</si>
  <si>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</si>
  <si>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</si>
  <si>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</si>
  <si>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</si>
  <si>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</si>
  <si>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</si>
  <si>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</si>
  <si>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</si>
  <si>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</si>
  <si>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</si>
  <si>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</si>
  <si>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</si>
  <si>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</si>
  <si>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</si>
  <si>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</si>
  <si>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</si>
  <si>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</si>
  <si>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</si>
  <si>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</si>
  <si>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</si>
  <si>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</si>
  <si>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</si>
  <si>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</si>
  <si>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</si>
  <si>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</si>
  <si>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</si>
  <si>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</si>
  <si>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</si>
  <si>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</si>
  <si>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</si>
  <si>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</si>
  <si>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</si>
  <si>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</si>
  <si>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</si>
  <si>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</si>
  <si>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</si>
  <si>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</si>
  <si>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</si>
  <si>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</si>
  <si>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</si>
  <si>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</si>
  <si>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</si>
  <si>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</si>
  <si>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</si>
  <si>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</si>
  <si>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</si>
  <si>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</si>
  <si>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</si>
  <si>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</si>
  <si>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</si>
  <si>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</si>
  <si>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</si>
  <si>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</si>
  <si>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</si>
  <si>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</si>
  <si>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</si>
  <si>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</si>
  <si>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</si>
  <si>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</si>
  <si>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</si>
  <si>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</si>
  <si>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</si>
  <si>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</si>
  <si>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</si>
  <si>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</si>
  <si>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</si>
  <si>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</si>
  <si>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</si>
  <si>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</si>
  <si>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</si>
  <si>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</si>
  <si>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</si>
  <si>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</si>
  <si>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</si>
  <si>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</si>
  <si>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</si>
  <si>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</si>
  <si>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</si>
  <si>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</si>
  <si>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</si>
  <si>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</si>
  <si>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</si>
  <si>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</si>
  <si>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</si>
  <si>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</si>
  <si>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</si>
  <si>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</si>
  <si>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</si>
  <si>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</si>
  <si>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</si>
  <si>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</si>
  <si>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</si>
  <si>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</si>
  <si>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</si>
  <si>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</si>
  <si>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</si>
  <si>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</si>
  <si>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</si>
  <si>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</si>
  <si>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</si>
  <si>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</si>
  <si>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</si>
  <si>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</si>
  <si>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</si>
  <si>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</si>
  <si>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</si>
  <si>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</si>
  <si>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</si>
  <si>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</si>
  <si>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</si>
  <si>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</si>
  <si>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</si>
  <si>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</si>
  <si>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</si>
  <si>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</si>
  <si>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</si>
  <si>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</si>
  <si>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</si>
  <si>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</si>
  <si>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</si>
  <si>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</si>
  <si>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</si>
  <si>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</si>
  <si>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</si>
  <si>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</si>
  <si>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</si>
  <si>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</si>
  <si>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</si>
  <si>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</si>
  <si>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</si>
  <si>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</si>
  <si>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</si>
  <si>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</si>
  <si>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</si>
  <si>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</si>
  <si>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</si>
  <si>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</si>
  <si>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</si>
  <si>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</si>
  <si>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</si>
  <si>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</si>
  <si>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</si>
  <si>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</si>
  <si>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</si>
  <si>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</si>
  <si>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</si>
  <si>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</si>
  <si>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</si>
  <si>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</si>
  <si>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</si>
  <si>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</si>
  <si>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</si>
  <si>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</si>
  <si>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</si>
  <si>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</si>
  <si>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</si>
  <si>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</si>
  <si>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</si>
  <si>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</si>
  <si>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</si>
  <si>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</si>
  <si>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</si>
  <si>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</si>
  <si>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</si>
  <si>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</si>
  <si>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</si>
  <si>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</si>
  <si>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</si>
  <si>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</si>
  <si>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</si>
  <si>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</si>
  <si>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</si>
  <si>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</si>
  <si>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</si>
  <si>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</si>
  <si>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</si>
  <si>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</si>
  <si>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</si>
  <si>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</si>
  <si>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</si>
  <si>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</si>
  <si>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</si>
  <si>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</si>
  <si>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</si>
  <si>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</si>
  <si>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</si>
  <si>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</si>
  <si>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</si>
  <si>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</si>
  <si>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</si>
  <si>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</si>
  <si>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</si>
  <si>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</si>
  <si>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</si>
  <si>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</si>
  <si>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</si>
  <si>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</si>
  <si>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</si>
  <si>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</si>
  <si>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</si>
  <si>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</si>
  <si>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</si>
  <si>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</si>
  <si>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</si>
  <si>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</si>
  <si>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</si>
  <si>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</si>
  <si>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</si>
  <si>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</si>
  <si>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</si>
  <si>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</si>
  <si>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</si>
  <si>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</si>
  <si>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</si>
  <si>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</si>
  <si>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</si>
  <si>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</si>
  <si>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</si>
  <si>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</si>
  <si>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</si>
  <si>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</si>
  <si>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</si>
  <si>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</si>
  <si>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</si>
  <si>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</si>
  <si>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</si>
  <si>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</si>
  <si>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</si>
  <si>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</si>
  <si>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</si>
  <si>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</si>
  <si>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</si>
  <si>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</si>
  <si>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</si>
  <si>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</si>
  <si>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</si>
  <si>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</si>
  <si>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</si>
  <si>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</si>
  <si>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</si>
  <si>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</si>
  <si>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</si>
  <si>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</si>
  <si>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</si>
  <si>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</si>
  <si>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</si>
  <si>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</si>
  <si>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</si>
  <si>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</si>
  <si>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</si>
  <si>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</si>
  <si>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</si>
  <si>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</si>
  <si>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</si>
  <si>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</si>
  <si>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</si>
  <si>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</si>
  <si>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</si>
  <si>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</si>
  <si>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</si>
  <si>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</si>
  <si>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</si>
  <si>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</si>
  <si>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</si>
  <si>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</si>
  <si>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</si>
  <si>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</si>
  <si>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</si>
  <si>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</si>
  <si>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</si>
  <si>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</si>
  <si>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</si>
  <si>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</si>
  <si>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</si>
  <si>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</si>
  <si>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</si>
  <si>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</si>
  <si>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</si>
  <si>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</si>
  <si>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</si>
  <si>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</si>
  <si>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</si>
  <si>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</si>
  <si>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</si>
  <si>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</si>
  <si>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</si>
  <si>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</si>
  <si>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</si>
  <si>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</si>
  <si>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</si>
  <si>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</si>
  <si>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</si>
  <si>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</si>
  <si>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</si>
  <si>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</si>
  <si>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</si>
  <si>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</si>
  <si>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</si>
  <si>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</si>
  <si>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</si>
  <si>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</si>
  <si>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</si>
  <si>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</si>
  <si>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</si>
  <si>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</si>
  <si>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</si>
  <si>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</si>
  <si>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</si>
  <si>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</si>
  <si>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</si>
  <si>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</si>
  <si>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</si>
  <si>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</si>
  <si>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</si>
  <si>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</si>
  <si>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</si>
  <si>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</si>
  <si>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</si>
  <si>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</si>
  <si>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</si>
  <si>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</si>
  <si>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</si>
  <si>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</si>
  <si>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</si>
  <si>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</si>
  <si>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</si>
  <si>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</si>
  <si>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</si>
  <si>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</si>
  <si>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</si>
  <si>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</si>
  <si>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</si>
  <si>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</si>
  <si>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</si>
  <si>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</si>
  <si>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</si>
  <si>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</si>
  <si>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</si>
  <si>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</si>
  <si>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</si>
  <si>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</si>
  <si>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</si>
  <si>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</si>
  <si>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</si>
  <si>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</si>
  <si>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</si>
  <si>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</si>
  <si>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</si>
  <si>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</si>
  <si>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</si>
  <si>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</si>
  <si>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</si>
  <si>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</si>
  <si>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</si>
  <si>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</si>
  <si>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</si>
  <si>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</si>
  <si>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</si>
  <si>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</si>
  <si>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</si>
  <si>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</si>
  <si>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</si>
  <si>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</si>
  <si>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</si>
  <si>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</si>
  <si>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</si>
  <si>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</si>
  <si>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</si>
  <si>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</si>
  <si>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</si>
  <si>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</si>
  <si>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</si>
  <si>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</si>
  <si>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</si>
  <si>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</si>
  <si>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</si>
  <si>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</si>
  <si>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</si>
  <si>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</si>
  <si>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</si>
  <si>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</si>
  <si>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</si>
  <si>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</si>
  <si>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</si>
  <si>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</si>
  <si>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</si>
  <si>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</si>
  <si>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</si>
  <si>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</si>
  <si>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</si>
  <si>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</si>
  <si>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</si>
  <si>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</si>
  <si>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</si>
  <si>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</si>
  <si>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</si>
  <si>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</si>
  <si>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</si>
  <si>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</si>
  <si>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</si>
  <si>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</si>
  <si>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</si>
  <si>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</si>
  <si>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</si>
  <si>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</si>
  <si>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</si>
  <si>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</si>
  <si>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</si>
  <si>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</si>
  <si>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</si>
  <si>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</si>
  <si>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</si>
  <si>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</si>
  <si>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</si>
  <si>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</si>
  <si>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</si>
  <si>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</si>
  <si>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</si>
  <si>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</si>
  <si>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</si>
  <si>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</si>
  <si>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</si>
  <si>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</si>
  <si>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</si>
  <si>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</si>
  <si>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</si>
  <si>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</si>
  <si>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</si>
  <si>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</si>
  <si>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</si>
  <si>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</si>
  <si>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</si>
  <si>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</si>
  <si>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</si>
  <si>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</si>
  <si>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</si>
  <si>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</si>
  <si>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</si>
  <si>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</si>
  <si>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</si>
  <si>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</si>
  <si>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</si>
  <si>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</si>
  <si>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</si>
  <si>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</si>
  <si>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</si>
  <si>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</si>
  <si>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</si>
  <si>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</si>
  <si>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</si>
  <si>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</si>
  <si>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</si>
  <si>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</si>
  <si>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</si>
  <si>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</si>
  <si>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</si>
  <si>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</si>
  <si>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</si>
  <si>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</si>
  <si>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</si>
  <si>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</si>
  <si>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</si>
  <si>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</si>
  <si>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</si>
  <si>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</si>
  <si>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</si>
  <si>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</si>
  <si>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</si>
  <si>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</si>
  <si>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</si>
  <si>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</si>
  <si>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</si>
  <si>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</si>
  <si>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</si>
  <si>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</si>
  <si>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</si>
  <si>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</si>
  <si>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</si>
  <si>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</si>
  <si>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</si>
  <si>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</si>
  <si>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</si>
  <si>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</si>
  <si>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</si>
  <si>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</si>
  <si>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</si>
  <si>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</si>
  <si>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</si>
  <si>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</si>
  <si>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</si>
  <si>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</si>
  <si>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</si>
  <si>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</si>
  <si>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</si>
  <si>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</si>
  <si>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</si>
  <si>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</si>
  <si>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</si>
  <si>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</si>
  <si>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</si>
  <si>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</si>
  <si>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</si>
  <si>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</si>
  <si>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</si>
  <si>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</si>
  <si>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</si>
  <si>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</si>
  <si>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</si>
  <si>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</si>
  <si>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</si>
  <si>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</si>
  <si>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</si>
  <si>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</si>
  <si>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</si>
  <si>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</si>
  <si>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</si>
  <si>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</si>
  <si>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</si>
  <si>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</si>
  <si>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</si>
  <si>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</si>
  <si>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</si>
  <si>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</si>
  <si>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</si>
  <si>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</si>
  <si>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</si>
  <si>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</si>
  <si>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</si>
  <si>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</si>
  <si>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</si>
  <si>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</si>
  <si>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</si>
  <si>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</si>
  <si>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</si>
  <si>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</si>
  <si>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</si>
  <si>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</si>
  <si>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</si>
  <si>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</si>
  <si>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</si>
  <si>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</si>
  <si>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</si>
  <si>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</si>
  <si>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</si>
  <si>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</si>
  <si>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</si>
  <si>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</si>
  <si>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</si>
  <si>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</si>
  <si>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</si>
  <si>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</si>
  <si>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</si>
  <si>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</si>
  <si>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</si>
  <si>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</si>
  <si>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</si>
  <si>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</si>
  <si>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</si>
  <si>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</si>
  <si>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</si>
  <si>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</si>
  <si>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</si>
  <si>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</si>
  <si>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</si>
  <si>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</si>
  <si>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</si>
  <si>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</si>
  <si>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</si>
  <si>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</si>
  <si>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</si>
  <si>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</si>
  <si>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</si>
  <si>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</si>
  <si>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</si>
  <si>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</si>
  <si>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</si>
  <si>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</si>
  <si>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</si>
  <si>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</si>
  <si>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</si>
  <si>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</si>
  <si>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</si>
  <si>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</si>
  <si>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</si>
  <si>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</si>
  <si>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</si>
  <si>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</si>
  <si>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</si>
  <si>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</si>
  <si>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</si>
  <si>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</si>
  <si>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</si>
  <si>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</si>
  <si>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</si>
  <si>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</si>
  <si>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</si>
  <si>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</si>
  <si>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</si>
  <si>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</si>
  <si>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</si>
  <si>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</si>
  <si>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</si>
  <si>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</si>
  <si>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</si>
  <si>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</si>
  <si>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</si>
  <si>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</si>
  <si>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</si>
  <si>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</si>
  <si>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</si>
  <si>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</si>
  <si>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</si>
  <si>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</si>
  <si>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</si>
  <si>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</si>
  <si>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</si>
  <si>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</si>
  <si>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</si>
  <si>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</si>
  <si>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</si>
  <si>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</si>
  <si>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</si>
  <si>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</si>
  <si>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</si>
  <si>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</si>
  <si>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</si>
  <si>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</si>
  <si>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</si>
  <si>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</si>
  <si>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</si>
  <si>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</si>
  <si>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</si>
  <si>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</si>
  <si>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</si>
  <si>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</si>
  <si>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</si>
  <si>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</si>
  <si>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</si>
  <si>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</si>
  <si>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</si>
  <si>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</si>
  <si>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</si>
  <si>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</si>
  <si>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</si>
  <si>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</si>
  <si>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</si>
  <si>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</si>
  <si>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</si>
  <si>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</si>
  <si>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</si>
  <si>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</si>
  <si>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</si>
  <si>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</si>
  <si>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</si>
  <si>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</si>
  <si>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</si>
  <si>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</si>
  <si>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</si>
  <si>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</si>
  <si>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</si>
  <si>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</si>
  <si>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</si>
  <si>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</si>
  <si>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</si>
  <si>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</si>
  <si>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</si>
  <si>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</si>
  <si>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</si>
  <si>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</si>
  <si>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</si>
  <si>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</si>
  <si>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</si>
  <si>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</si>
  <si>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</si>
  <si>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</si>
  <si>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</si>
  <si>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</si>
  <si>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</si>
  <si>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</si>
  <si>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</si>
  <si>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</si>
  <si>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</si>
  <si>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</si>
  <si>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</si>
  <si>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</si>
  <si>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</si>
  <si>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</si>
  <si>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</si>
  <si>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</si>
  <si>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</si>
  <si>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</si>
  <si>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</si>
  <si>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</si>
  <si>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</si>
  <si>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</si>
  <si>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</si>
  <si>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</si>
  <si>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</si>
  <si>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</si>
  <si>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</si>
  <si>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</si>
  <si>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</si>
  <si>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</si>
  <si>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</si>
  <si>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</si>
  <si>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</si>
  <si>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</si>
  <si>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</si>
  <si>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</si>
  <si>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</si>
  <si>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</si>
  <si>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</si>
  <si>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</si>
  <si>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</si>
  <si>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</si>
  <si>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</si>
  <si>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</si>
  <si>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</si>
  <si>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</si>
  <si>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</si>
  <si>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</si>
  <si>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</si>
  <si>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</si>
  <si>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</si>
  <si>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</si>
  <si>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</si>
  <si>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</si>
  <si>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</si>
  <si>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</si>
  <si>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</si>
  <si>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</si>
  <si>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</si>
  <si>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</si>
  <si>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</si>
  <si>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</si>
  <si>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</si>
  <si>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</si>
  <si>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</si>
  <si>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</si>
  <si>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</si>
  <si>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</si>
  <si>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</si>
  <si>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</si>
  <si>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</si>
  <si>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</si>
  <si>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</si>
  <si>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</si>
  <si>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</si>
  <si>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</si>
  <si>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</si>
  <si>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</si>
  <si>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</si>
  <si>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</si>
  <si>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</si>
  <si>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</si>
  <si>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</si>
  <si>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</si>
  <si>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</si>
  <si>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</si>
  <si>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</si>
  <si>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</si>
  <si>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</si>
  <si>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</si>
  <si>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</si>
  <si>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</si>
  <si>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</si>
  <si>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</si>
  <si>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</si>
  <si>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</si>
  <si>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</si>
  <si>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</si>
  <si>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</si>
  <si>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</si>
  <si>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</si>
  <si>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</si>
  <si>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</si>
  <si>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</si>
  <si>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</si>
  <si>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</si>
  <si>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</si>
  <si>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</si>
  <si>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</si>
  <si>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</si>
  <si>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</si>
  <si>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</si>
  <si>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</si>
  <si>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</si>
  <si>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</si>
  <si>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</si>
  <si>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</si>
  <si>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</si>
  <si>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</si>
  <si>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</si>
  <si>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</si>
  <si>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</si>
  <si>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</si>
  <si>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</si>
  <si>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</si>
  <si>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</si>
  <si>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</si>
  <si>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</si>
  <si>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</si>
  <si>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</si>
  <si>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</si>
  <si>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</si>
  <si>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</si>
  <si>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</si>
  <si>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</si>
  <si>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</si>
  <si>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</si>
  <si>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</si>
  <si>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</si>
  <si>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</si>
  <si>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</si>
  <si>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</si>
  <si>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</si>
  <si>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</si>
  <si>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</si>
  <si>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</si>
  <si>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</si>
  <si>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</si>
  <si>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</si>
  <si>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</si>
  <si>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</si>
  <si>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</si>
  <si>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</si>
  <si>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</si>
  <si>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</si>
  <si>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</si>
  <si>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</si>
  <si>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</si>
  <si>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</si>
  <si>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</si>
  <si>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</si>
  <si>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</si>
  <si>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</si>
  <si>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</si>
  <si>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</si>
  <si>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</si>
  <si>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</si>
  <si>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</si>
  <si>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</si>
  <si>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</si>
  <si>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</si>
  <si>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</si>
  <si>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</si>
  <si>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</si>
  <si>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</si>
  <si>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</si>
  <si>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</si>
  <si>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</si>
  <si>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</si>
  <si>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</si>
  <si>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</si>
  <si>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</si>
  <si>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</si>
  <si>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</si>
  <si>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</si>
  <si>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</si>
  <si>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</si>
  <si>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</si>
  <si>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</si>
  <si>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</si>
  <si>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</si>
  <si>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</si>
  <si>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</si>
  <si>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</si>
  <si>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</si>
  <si>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</si>
  <si>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</si>
  <si>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</si>
  <si>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</si>
  <si>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</si>
  <si>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</si>
  <si>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</si>
  <si>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</si>
  <si>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</si>
  <si>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</si>
  <si>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</si>
  <si>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</si>
  <si>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</si>
  <si>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</si>
  <si>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</si>
  <si>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</si>
  <si>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</si>
  <si>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</si>
  <si>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</si>
  <si>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</si>
  <si>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</si>
  <si>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</si>
  <si>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</si>
  <si>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</si>
  <si>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</si>
  <si>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</si>
  <si>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</si>
  <si>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</si>
  <si>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</si>
  <si>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</si>
  <si>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</si>
  <si>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</si>
  <si>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</si>
  <si>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</si>
  <si>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</si>
  <si>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</si>
  <si>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</si>
  <si>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</si>
  <si>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</si>
  <si>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</si>
  <si>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</si>
  <si>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</si>
  <si>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</si>
  <si>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</si>
  <si>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</si>
  <si>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</si>
  <si>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</si>
  <si>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</si>
  <si>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</si>
  <si>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</si>
  <si>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</si>
  <si>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</si>
  <si>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</si>
  <si>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</si>
  <si>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</si>
  <si>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</si>
  <si>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</si>
  <si>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</si>
  <si>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</si>
  <si>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</si>
  <si>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</si>
  <si>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</si>
  <si>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</si>
  <si>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</si>
  <si>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</si>
  <si>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</si>
  <si>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</si>
  <si>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</si>
  <si>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</si>
  <si>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</si>
  <si>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</si>
  <si>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</si>
  <si>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</si>
  <si>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</si>
  <si>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</si>
  <si>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</si>
  <si>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</si>
  <si>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</si>
  <si>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</si>
  <si>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</si>
  <si>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</si>
  <si>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</si>
  <si>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</si>
  <si>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</si>
  <si>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</si>
  <si>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</si>
  <si>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</si>
  <si>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</si>
  <si>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</si>
  <si>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</si>
  <si>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</si>
  <si>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</si>
  <si>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</si>
  <si>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</si>
  <si>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</si>
  <si>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</si>
  <si>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</si>
  <si>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</si>
  <si>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</si>
  <si>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</si>
  <si>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</si>
  <si>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</si>
  <si>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</si>
  <si>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</si>
  <si>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</si>
  <si>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</si>
  <si>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</si>
  <si>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</si>
  <si>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</si>
  <si>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</si>
  <si>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</si>
  <si>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</si>
  <si>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</si>
  <si>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</si>
  <si>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</si>
  <si>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</si>
  <si>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</si>
  <si>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</si>
  <si>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</si>
  <si>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</si>
  <si>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</si>
  <si>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</si>
  <si>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</si>
  <si>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</si>
  <si>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</si>
  <si>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</si>
  <si>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</si>
  <si>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</si>
  <si>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</si>
  <si>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</si>
  <si>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</si>
  <si>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</si>
  <si>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</si>
  <si>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</si>
  <si>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</si>
  <si>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</si>
  <si>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</si>
  <si>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</si>
  <si>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</si>
  <si>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</si>
  <si>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</si>
  <si>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</si>
  <si>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</si>
  <si>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</si>
  <si>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</si>
  <si>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</si>
  <si>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</si>
  <si>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</si>
  <si>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</si>
  <si>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</si>
  <si>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</si>
  <si>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</si>
  <si>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</si>
  <si>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</si>
  <si>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</si>
  <si>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</si>
  <si>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</si>
  <si>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</si>
  <si>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</si>
  <si>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</si>
  <si>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</si>
  <si>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</si>
  <si>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</si>
  <si>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</si>
  <si>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</si>
  <si>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</si>
  <si>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</si>
  <si>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</si>
  <si>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</si>
  <si>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</si>
  <si>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</si>
  <si>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</si>
  <si>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</si>
  <si>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</si>
  <si>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</si>
  <si>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</si>
  <si>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</si>
  <si>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</si>
  <si>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</si>
  <si>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</si>
  <si>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</si>
  <si>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</si>
  <si>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</si>
  <si>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</si>
  <si>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</si>
  <si>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</si>
  <si>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</si>
  <si>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</si>
  <si>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</si>
  <si>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</si>
  <si>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</si>
  <si>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</si>
  <si>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</si>
  <si>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</si>
  <si>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</si>
  <si>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</si>
  <si>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</si>
  <si>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</si>
  <si>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</si>
  <si>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</si>
  <si>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</si>
  <si>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</si>
  <si>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</si>
  <si>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</si>
  <si>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</si>
  <si>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</si>
  <si>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</si>
  <si>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</si>
  <si>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</si>
  <si>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</si>
  <si>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</si>
  <si>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</si>
  <si>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</si>
  <si>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</si>
  <si>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</si>
  <si>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</si>
  <si>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</si>
  <si>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</si>
  <si>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</si>
  <si>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</si>
  <si>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</si>
  <si>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</si>
  <si>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</si>
  <si>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</si>
  <si>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</si>
  <si>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</si>
  <si>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</si>
  <si>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</si>
  <si>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</si>
  <si>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</si>
  <si>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</si>
  <si>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</si>
  <si>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</si>
  <si>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</si>
  <si>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</si>
  <si>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</si>
  <si>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</si>
  <si>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</si>
  <si>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</si>
  <si>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</si>
  <si>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</si>
  <si>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</si>
  <si>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</si>
  <si>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</si>
  <si>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</si>
  <si>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</si>
  <si>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</si>
  <si>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</si>
  <si>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</si>
  <si>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</si>
  <si>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</si>
  <si>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</si>
  <si>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</si>
  <si>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</si>
  <si>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</si>
  <si>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</si>
  <si>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</si>
  <si>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</si>
  <si>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</si>
  <si>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</si>
  <si>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</si>
  <si>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</si>
  <si>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</si>
  <si>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</si>
  <si>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</si>
  <si>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</si>
  <si>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</si>
  <si>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</si>
  <si>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</si>
  <si>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</si>
  <si>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</si>
  <si>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</si>
  <si>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</si>
  <si>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</si>
  <si>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</si>
  <si>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</si>
  <si>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</si>
  <si>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</si>
  <si>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</si>
  <si>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</si>
  <si>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</si>
  <si>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</si>
  <si>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</si>
  <si>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</si>
  <si>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</si>
  <si>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</si>
  <si>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</si>
  <si>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</si>
  <si>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</si>
  <si>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</si>
  <si>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</si>
  <si>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</si>
  <si>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</si>
  <si>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</si>
  <si>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</si>
  <si>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</si>
  <si>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</si>
  <si>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</si>
  <si>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</si>
  <si>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</si>
  <si>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</si>
  <si>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</si>
  <si>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</si>
  <si>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</si>
  <si>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</si>
  <si>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</si>
  <si>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</si>
  <si>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</si>
  <si>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</si>
  <si>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</si>
  <si>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</si>
  <si>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</si>
  <si>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</si>
  <si>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</si>
  <si>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</si>
  <si>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</si>
  <si>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</si>
  <si>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</si>
  <si>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</si>
  <si>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</si>
  <si>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</si>
  <si>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</si>
  <si>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</si>
  <si>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</si>
  <si>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</si>
  <si>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</si>
  <si>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</si>
  <si>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</si>
  <si>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</si>
  <si>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</si>
  <si>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</si>
  <si>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</si>
  <si>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</si>
  <si>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</si>
  <si>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</si>
  <si>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</si>
  <si>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</si>
  <si>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</si>
  <si>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</si>
  <si>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</si>
  <si>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</si>
  <si>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</si>
  <si>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</si>
  <si>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</si>
  <si>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</si>
  <si>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</si>
  <si>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</si>
  <si>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</si>
  <si>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</si>
  <si>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</si>
  <si>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</si>
  <si>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</si>
  <si>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</si>
  <si>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</si>
  <si>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</si>
  <si>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</si>
  <si>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</si>
  <si>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</si>
  <si>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</si>
  <si>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</si>
  <si>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</si>
  <si>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</si>
  <si>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</si>
  <si>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</si>
  <si>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</si>
  <si>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</si>
  <si>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</si>
  <si>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</si>
  <si>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</si>
  <si>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</si>
  <si>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</si>
  <si>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</si>
  <si>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</si>
  <si>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</si>
  <si>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</si>
  <si>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</si>
  <si>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</si>
  <si>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</si>
  <si>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</si>
  <si>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</si>
  <si>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</si>
  <si>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</si>
  <si>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</si>
  <si>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</si>
  <si>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</si>
  <si>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</si>
  <si>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</si>
  <si>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</si>
  <si>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</si>
  <si>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</si>
  <si>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</si>
  <si>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</si>
  <si>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</si>
  <si>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</si>
  <si>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</si>
  <si>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</si>
  <si>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</si>
  <si>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</si>
  <si>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</si>
  <si>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</si>
  <si>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</si>
  <si>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</si>
  <si>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</si>
  <si>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</si>
  <si>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</si>
  <si>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</si>
  <si>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</si>
  <si>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</si>
  <si>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</si>
  <si>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</si>
  <si>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</si>
  <si>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</si>
  <si>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</si>
  <si>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</si>
  <si>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</si>
  <si>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</si>
  <si>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</si>
  <si>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</si>
  <si>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</si>
  <si>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</si>
  <si>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</si>
  <si>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</si>
  <si>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</si>
  <si>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</si>
  <si>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</si>
  <si>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</si>
  <si>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</si>
  <si>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</si>
  <si>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</si>
  <si>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</si>
  <si>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</si>
  <si>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</si>
  <si>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</si>
  <si>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</si>
  <si>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</si>
  <si>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</si>
  <si>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</si>
  <si>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</si>
  <si>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</si>
  <si>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</si>
  <si>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</si>
  <si>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</si>
  <si>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</si>
  <si>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</si>
  <si>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</si>
  <si>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</si>
  <si>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</si>
  <si>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</si>
  <si>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</si>
  <si>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</si>
  <si>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</si>
  <si>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</si>
  <si>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</si>
  <si>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</si>
  <si>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</si>
  <si>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</si>
  <si>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</si>
  <si>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</si>
  <si>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</si>
  <si>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</si>
  <si>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</si>
  <si>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</si>
  <si>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</si>
  <si>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</si>
  <si>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</si>
  <si>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</si>
  <si>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</si>
  <si>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</si>
  <si>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</si>
  <si>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</si>
  <si>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</si>
  <si>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</si>
  <si>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</si>
  <si>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</si>
  <si>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</si>
  <si>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</si>
  <si>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</si>
  <si>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</si>
  <si>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</si>
  <si>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</si>
  <si>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</si>
  <si>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</si>
  <si>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</si>
  <si>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</si>
  <si>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</si>
  <si>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</si>
  <si>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</si>
  <si>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</si>
  <si>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</si>
  <si>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</si>
  <si>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</si>
  <si>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</si>
  <si>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</si>
  <si>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</si>
  <si>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</si>
  <si>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</si>
  <si>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</si>
  <si>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</si>
  <si>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</si>
  <si>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</si>
  <si>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</si>
  <si>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</si>
  <si>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</si>
  <si>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</si>
  <si>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</si>
  <si>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</si>
  <si>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</si>
  <si>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</si>
  <si>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</si>
  <si>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</si>
  <si>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</si>
  <si>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</si>
  <si>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</si>
  <si>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</si>
  <si>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</si>
  <si>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</si>
  <si>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</si>
  <si>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</si>
  <si>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</si>
  <si>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</si>
  <si>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</si>
  <si>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</si>
  <si>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</si>
  <si>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</si>
  <si>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</si>
  <si>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</si>
  <si>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</si>
  <si>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</si>
  <si>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</si>
  <si>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</si>
  <si>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</si>
  <si>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</si>
  <si>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</si>
  <si>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</si>
  <si>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</si>
  <si>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</si>
  <si>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</si>
  <si>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</si>
  <si>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</si>
  <si>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</si>
  <si>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</si>
  <si>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</si>
  <si>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</si>
  <si>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</si>
  <si>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</si>
  <si>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</si>
  <si>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</si>
  <si>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</si>
  <si>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</si>
  <si>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</si>
  <si>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</si>
  <si>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</si>
  <si>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</si>
  <si>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</si>
  <si>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</si>
  <si>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</si>
  <si>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</si>
  <si>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</si>
  <si>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</si>
  <si>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</si>
  <si>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</si>
  <si>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</si>
  <si>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</si>
  <si>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</si>
  <si>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</si>
  <si>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</si>
  <si>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</si>
  <si>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</si>
  <si>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</si>
  <si>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</si>
  <si>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</si>
  <si>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</si>
  <si>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</si>
  <si>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</si>
  <si>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</si>
  <si>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</si>
  <si>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</si>
  <si>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</si>
  <si>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</si>
  <si>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</si>
  <si>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</si>
  <si>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</si>
  <si>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</si>
  <si>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</si>
  <si>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</si>
  <si>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</si>
  <si>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</si>
  <si>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</si>
  <si>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</si>
  <si>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</si>
  <si>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</si>
  <si>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</si>
  <si>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</si>
  <si>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</si>
  <si>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</si>
  <si>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</si>
  <si>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</si>
  <si>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</si>
  <si>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</si>
  <si>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</si>
  <si>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</si>
  <si>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</si>
  <si>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</si>
  <si>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</si>
  <si>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</si>
  <si>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</si>
  <si>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</si>
  <si>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</si>
  <si>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</si>
  <si>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</si>
  <si>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</si>
  <si>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</si>
  <si>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</si>
  <si>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</si>
  <si>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</si>
  <si>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</si>
  <si>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</si>
  <si>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</si>
  <si>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</si>
  <si>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</si>
  <si>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</si>
  <si>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</si>
  <si>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</si>
  <si>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</si>
  <si>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</si>
  <si>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</si>
  <si>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</si>
  <si>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</si>
  <si>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</si>
  <si>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</si>
  <si>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</si>
  <si>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</si>
  <si>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</si>
  <si>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</si>
  <si>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</si>
  <si>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</si>
  <si>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</si>
  <si>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</si>
  <si>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</si>
  <si>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</si>
  <si>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</si>
  <si>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</si>
  <si>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</si>
  <si>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</si>
  <si>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</si>
  <si>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</si>
  <si>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</si>
  <si>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</si>
  <si>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</si>
  <si>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</si>
  <si>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</si>
  <si>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</si>
  <si>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</si>
  <si>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</si>
  <si>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</si>
  <si>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</si>
  <si>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</si>
  <si>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</si>
  <si>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</si>
  <si>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</si>
  <si>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</si>
  <si>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</si>
  <si>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</si>
  <si>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</si>
  <si>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</si>
  <si>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</si>
  <si>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</si>
  <si>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</si>
  <si>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</si>
  <si>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</si>
  <si>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</si>
  <si>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</si>
  <si>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</si>
  <si>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</si>
  <si>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</si>
  <si>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</si>
  <si>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</si>
  <si>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</si>
  <si>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</si>
  <si>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</si>
  <si>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</si>
  <si>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</si>
  <si>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</si>
  <si>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</si>
  <si>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</si>
  <si>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</si>
  <si>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</si>
  <si>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</si>
  <si>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</si>
  <si>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</si>
  <si>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</si>
  <si>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</si>
  <si>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</si>
  <si>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</si>
  <si>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</si>
  <si>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</si>
  <si>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</si>
  <si>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</si>
  <si>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</si>
  <si>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</si>
  <si>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</si>
  <si>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</si>
  <si>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</si>
  <si>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</si>
  <si>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</si>
  <si>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</si>
  <si>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</si>
  <si>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</si>
  <si>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</si>
  <si>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</si>
  <si>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</si>
  <si>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</si>
  <si>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</si>
  <si>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</si>
  <si>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</si>
  <si>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</si>
  <si>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</si>
  <si>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</si>
  <si>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</si>
  <si>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</si>
  <si>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</si>
  <si>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</si>
  <si>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</si>
  <si>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</si>
  <si>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</si>
  <si>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</si>
  <si>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</si>
  <si>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</si>
  <si>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</si>
  <si>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</si>
  <si>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</si>
  <si>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</si>
  <si>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</si>
  <si>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</si>
  <si>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</si>
  <si>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</si>
  <si>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</si>
  <si>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</si>
  <si>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</si>
  <si>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</si>
  <si>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</si>
  <si>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</si>
  <si>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</si>
  <si>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</si>
  <si>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</si>
  <si>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</si>
  <si>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</si>
  <si>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</si>
  <si>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</si>
  <si>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</si>
  <si>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</si>
  <si>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</si>
  <si>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</si>
  <si>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</si>
  <si>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</si>
  <si>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</si>
  <si>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</si>
  <si>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</si>
  <si>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</si>
  <si>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</si>
  <si>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</si>
  <si>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</si>
  <si>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</si>
  <si>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</si>
  <si>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</si>
  <si>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</si>
  <si>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</si>
  <si>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</si>
  <si>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</si>
  <si>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</si>
  <si>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</si>
  <si>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</si>
  <si>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</si>
  <si>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</si>
  <si>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</si>
  <si>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</si>
  <si>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</si>
  <si>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</si>
  <si>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</si>
  <si>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</si>
  <si>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</si>
  <si>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</si>
  <si>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</si>
  <si>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</si>
  <si>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</si>
  <si>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</si>
  <si>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</si>
  <si>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</si>
  <si>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</si>
  <si>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</si>
  <si>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</si>
  <si>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</si>
  <si>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</si>
  <si>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</si>
  <si>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</si>
  <si>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</si>
  <si>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</si>
  <si>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</si>
  <si>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</si>
  <si>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</si>
  <si>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</si>
  <si>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</si>
  <si>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</si>
  <si>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</si>
  <si>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</si>
  <si>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</si>
  <si>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</si>
  <si>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</si>
  <si>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</si>
  <si>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</si>
  <si>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</si>
  <si>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</si>
  <si>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</si>
  <si>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</si>
  <si>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</si>
  <si>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</si>
  <si>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</si>
  <si>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</si>
  <si>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</si>
  <si>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</si>
  <si>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</si>
  <si>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</si>
  <si>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</si>
  <si>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</si>
  <si>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</si>
  <si>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</si>
  <si>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</si>
  <si>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</si>
  <si>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</si>
  <si>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</si>
  <si>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</si>
  <si>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</si>
  <si>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</si>
  <si>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</si>
  <si>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</si>
  <si>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</si>
  <si>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</si>
  <si>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</si>
  <si>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</si>
  <si>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</si>
  <si>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</si>
  <si>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</si>
  <si>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</si>
  <si>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</si>
  <si>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</si>
  <si>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</si>
  <si>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</si>
  <si>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</si>
  <si>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</si>
  <si>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</si>
  <si>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</si>
  <si>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</si>
  <si>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</si>
  <si>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</si>
  <si>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</si>
  <si>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</si>
  <si>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</si>
  <si>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</si>
  <si>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</si>
  <si>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</si>
  <si>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</si>
  <si>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</si>
  <si>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</si>
  <si>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</si>
  <si>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</si>
  <si>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</si>
  <si>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</si>
  <si>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</si>
  <si>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</si>
  <si>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</si>
  <si>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</si>
  <si>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</si>
  <si>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</si>
  <si>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</si>
  <si>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</si>
  <si>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</si>
  <si>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</si>
  <si>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</si>
  <si>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</si>
  <si>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</si>
  <si>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</si>
  <si>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</si>
  <si>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</si>
  <si>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</si>
  <si>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</si>
  <si>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</si>
  <si>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</si>
  <si>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</si>
  <si>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</si>
  <si>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</si>
  <si>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</si>
  <si>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</si>
  <si>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</si>
  <si>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</si>
  <si>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</si>
  <si>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</si>
  <si>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</si>
  <si>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</si>
  <si>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</si>
  <si>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</si>
  <si>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</si>
  <si>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</si>
  <si>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</si>
  <si>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</si>
  <si>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</si>
  <si>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</si>
  <si>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</si>
  <si>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</si>
  <si>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</si>
  <si>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</si>
  <si>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</si>
  <si>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</si>
  <si>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</si>
  <si>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</si>
  <si>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</si>
  <si>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</si>
  <si>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</si>
  <si>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</si>
  <si>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</si>
  <si>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</si>
  <si>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</si>
  <si>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</si>
  <si>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</si>
  <si>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</si>
  <si>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</si>
  <si>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</si>
  <si>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</si>
  <si>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</si>
  <si>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</si>
  <si>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</si>
  <si>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</si>
  <si>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</si>
  <si>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</si>
  <si>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</si>
  <si>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</si>
  <si>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</si>
  <si>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</si>
  <si>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</si>
  <si>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</si>
  <si>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</si>
  <si>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</si>
  <si>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</si>
  <si>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</si>
  <si>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</si>
  <si>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</si>
  <si>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</si>
  <si>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</si>
  <si>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</si>
  <si>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</si>
  <si>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</si>
  <si>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</si>
  <si>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</si>
  <si>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</si>
  <si>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</si>
  <si>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</si>
  <si>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</si>
  <si>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</si>
  <si>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</si>
  <si>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</si>
  <si>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</si>
  <si>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</si>
  <si>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</si>
  <si>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</si>
  <si>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</si>
  <si>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</si>
  <si>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</si>
  <si>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</si>
  <si>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</si>
  <si>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</si>
  <si>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</si>
  <si>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</si>
  <si>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</si>
  <si>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</si>
  <si>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</si>
  <si>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</si>
  <si>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</si>
  <si>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</si>
  <si>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</si>
  <si>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</si>
  <si>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</si>
  <si>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</si>
  <si>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</si>
  <si>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</si>
  <si>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</si>
  <si>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</si>
  <si>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</si>
  <si>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</si>
  <si>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</si>
  <si>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</si>
  <si>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</si>
  <si>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</si>
  <si>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</si>
  <si>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</si>
  <si>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</si>
  <si>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</si>
  <si>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</si>
  <si>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</si>
  <si>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</si>
  <si>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</si>
  <si>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</si>
  <si>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</si>
  <si>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</si>
  <si>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</si>
  <si>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</si>
  <si>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</si>
  <si>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</si>
  <si>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</si>
  <si>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</si>
  <si>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</si>
  <si>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</si>
  <si>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</si>
  <si>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</si>
  <si>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</si>
  <si>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</si>
  <si>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</si>
  <si>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</si>
  <si>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</si>
  <si>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</si>
  <si>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</si>
  <si>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</si>
  <si>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</si>
  <si>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</si>
  <si>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</si>
  <si>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</si>
  <si>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</si>
  <si>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</si>
  <si>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</si>
  <si>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</si>
  <si>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</si>
  <si>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</si>
  <si>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</si>
  <si>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</si>
  <si>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</si>
  <si>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</si>
  <si>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</si>
  <si>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</si>
  <si>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</si>
  <si>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</si>
  <si>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</si>
  <si>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</si>
  <si>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</si>
  <si>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</si>
  <si>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</si>
  <si>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</si>
  <si>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</si>
  <si>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</si>
  <si>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</si>
  <si>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</si>
  <si>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</si>
  <si>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</si>
  <si>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</si>
  <si>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</si>
  <si>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</si>
  <si>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</si>
  <si>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</si>
  <si>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</si>
  <si>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</si>
  <si>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</si>
  <si>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</si>
  <si>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</si>
  <si>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</si>
  <si>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</si>
  <si>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</si>
  <si>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</si>
  <si>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</si>
  <si>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</si>
  <si>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</si>
  <si>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</si>
  <si>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</si>
  <si>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</si>
  <si>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</si>
  <si>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</si>
  <si>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</si>
  <si>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</si>
  <si>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</si>
  <si>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</si>
  <si>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</si>
  <si>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</si>
  <si>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</si>
  <si>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</si>
  <si>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</si>
  <si>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</si>
  <si>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</si>
  <si>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</si>
  <si>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</si>
  <si>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</si>
  <si>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</si>
  <si>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</si>
  <si>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</si>
  <si>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</si>
  <si>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</si>
  <si>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</si>
  <si>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</si>
  <si>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</si>
  <si>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</si>
  <si>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</si>
  <si>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</si>
  <si>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</si>
  <si>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</si>
  <si>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</si>
  <si>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</si>
  <si>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</si>
  <si>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</si>
  <si>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</si>
  <si>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</si>
  <si>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</si>
  <si>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</si>
  <si>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</si>
  <si>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</si>
  <si>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</si>
  <si>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</si>
  <si>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</si>
  <si>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</si>
  <si>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</si>
  <si>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</si>
  <si>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</si>
  <si>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</si>
  <si>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</si>
  <si>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</si>
  <si>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</si>
  <si>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</si>
  <si>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</si>
  <si>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</si>
  <si>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</si>
  <si>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</si>
  <si>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</si>
  <si>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</si>
  <si>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</si>
  <si>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</si>
  <si>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</si>
  <si>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</si>
  <si>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</si>
  <si>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</si>
  <si>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</si>
  <si>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</si>
  <si>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</si>
  <si>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</si>
  <si>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</si>
  <si>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</si>
  <si>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</si>
  <si>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</si>
  <si>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</si>
  <si>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</si>
  <si>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</si>
  <si>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</si>
  <si>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</si>
  <si>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</si>
  <si>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</si>
  <si>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</si>
  <si>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</si>
  <si>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</si>
  <si>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</si>
  <si>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</si>
  <si>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</si>
  <si>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</si>
  <si>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</si>
  <si>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</si>
  <si>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</si>
  <si>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</si>
  <si>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</si>
  <si>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</si>
  <si>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</si>
  <si>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</si>
  <si>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</si>
  <si>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</si>
  <si>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</si>
  <si>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</si>
  <si>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</si>
  <si>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</si>
  <si>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</si>
  <si>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</si>
  <si>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</si>
  <si>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</si>
  <si>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</si>
  <si>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</si>
  <si>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</si>
  <si>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</si>
  <si>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</si>
  <si>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</si>
  <si>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</si>
  <si>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</si>
  <si>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</si>
  <si>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</si>
  <si>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</si>
  <si>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</si>
  <si>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</si>
  <si>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</si>
  <si>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</si>
  <si>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</si>
  <si>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</si>
  <si>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</si>
  <si>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</si>
  <si>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</si>
  <si>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</si>
  <si>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</si>
  <si>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</si>
  <si>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</si>
  <si>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</si>
  <si>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</si>
  <si>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</si>
  <si>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</si>
  <si>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</si>
  <si>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</si>
  <si>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</si>
  <si>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</si>
  <si>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</si>
  <si>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</si>
  <si>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</si>
  <si>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</si>
  <si>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</si>
  <si>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</si>
  <si>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</si>
  <si>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</si>
  <si>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</si>
  <si>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</si>
  <si>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</si>
  <si>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</si>
  <si>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</si>
  <si>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</si>
  <si>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</si>
  <si>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</si>
  <si>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</si>
  <si>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</si>
  <si>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</si>
  <si>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</si>
  <si>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</si>
  <si>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</si>
  <si>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</si>
  <si>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</si>
  <si>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</si>
  <si>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</si>
  <si>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</si>
  <si>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</si>
  <si>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</si>
  <si>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</si>
  <si>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</si>
  <si>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</si>
  <si>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</si>
  <si>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</si>
  <si>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</si>
  <si>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</si>
  <si>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</si>
  <si>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</si>
  <si>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</si>
  <si>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</si>
  <si>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</si>
  <si>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</si>
  <si>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</si>
  <si>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</si>
  <si>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</si>
  <si>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</si>
  <si>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</si>
  <si>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</si>
  <si>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</si>
  <si>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</si>
  <si>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</si>
  <si>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</si>
  <si>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</si>
  <si>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</si>
  <si>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</si>
  <si>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</si>
  <si>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</si>
  <si>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</si>
  <si>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</si>
  <si>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</si>
  <si>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</si>
  <si>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</si>
  <si>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</si>
  <si>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</si>
  <si>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</si>
  <si>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</si>
  <si>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</si>
  <si>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</si>
  <si>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</si>
  <si>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</si>
  <si>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</si>
  <si>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</si>
  <si>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</si>
  <si>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</si>
  <si>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</si>
  <si>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</si>
  <si>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</si>
  <si>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</si>
  <si>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</si>
  <si>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</si>
  <si>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</si>
  <si>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</si>
  <si>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</si>
  <si>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</si>
  <si>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</si>
  <si>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</si>
  <si>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</si>
  <si>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</si>
  <si>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</si>
  <si>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</si>
  <si>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</si>
  <si>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</si>
  <si>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</si>
  <si>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</si>
  <si>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</si>
  <si>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</si>
  <si>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</si>
  <si>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</si>
  <si>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</si>
  <si>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</si>
  <si>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</si>
  <si>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</si>
  <si>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</si>
  <si>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</si>
  <si>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</si>
  <si>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</si>
  <si>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</si>
  <si>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</si>
  <si>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</si>
  <si>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</si>
  <si>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</si>
  <si>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</si>
  <si>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</si>
  <si>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</si>
  <si>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</si>
  <si>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</si>
  <si>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</si>
  <si>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</si>
  <si>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</si>
  <si>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</si>
  <si>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</si>
  <si>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</si>
  <si>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</si>
  <si>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</si>
  <si>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</si>
  <si>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</si>
  <si>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</si>
  <si>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</si>
  <si>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</si>
  <si>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</si>
  <si>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</si>
  <si>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</si>
  <si>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</si>
  <si>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</si>
  <si>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</si>
  <si>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</si>
  <si>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</si>
  <si>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</si>
  <si>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</si>
  <si>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</si>
  <si>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</si>
  <si>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</si>
  <si>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</si>
  <si>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</si>
  <si>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</si>
  <si>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</si>
  <si>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</si>
  <si>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</si>
  <si>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</si>
  <si>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</si>
  <si>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</si>
  <si>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</si>
  <si>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</si>
  <si>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</si>
  <si>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</si>
  <si>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</si>
  <si>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</si>
  <si>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</si>
  <si>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</si>
  <si>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</si>
  <si>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</si>
  <si>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</si>
  <si>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</si>
  <si>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</si>
  <si>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</si>
  <si>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</si>
  <si>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</si>
  <si>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</si>
  <si>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</si>
  <si>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</si>
  <si>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</si>
  <si>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</si>
  <si>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</si>
  <si>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</si>
  <si>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</si>
  <si>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</si>
  <si>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</si>
  <si>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</si>
  <si>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</si>
  <si>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</si>
  <si>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</si>
  <si>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</si>
  <si>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</si>
  <si>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</si>
  <si>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</si>
  <si>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</si>
  <si>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</si>
  <si>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</si>
  <si>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</si>
  <si>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</si>
  <si>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</si>
  <si>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</si>
  <si>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</si>
  <si>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</si>
  <si>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</si>
  <si>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</si>
  <si>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</si>
  <si>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</si>
  <si>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</si>
  <si>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</si>
  <si>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</si>
  <si>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</si>
  <si>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</si>
  <si>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</si>
  <si>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</si>
  <si>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</si>
  <si>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</si>
  <si>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</si>
  <si>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</si>
  <si>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</si>
  <si>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</si>
  <si>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</si>
  <si>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</si>
  <si>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</si>
  <si>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</si>
  <si>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</si>
  <si>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</si>
  <si>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</si>
  <si>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</si>
  <si>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</si>
  <si>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</si>
  <si>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</si>
  <si>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</si>
  <si>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</si>
  <si>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</si>
  <si>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</si>
  <si>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</si>
  <si>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</si>
  <si>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</si>
  <si>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</si>
  <si>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</si>
  <si>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</si>
  <si>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</si>
  <si>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</si>
  <si>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</si>
  <si>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</si>
  <si>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</si>
  <si>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</si>
  <si>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</si>
  <si>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</si>
  <si>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</si>
  <si>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</si>
  <si>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</si>
  <si>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</si>
  <si>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</si>
  <si>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</si>
  <si>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</si>
  <si>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</si>
  <si>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</si>
  <si>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</si>
  <si>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</si>
  <si>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</si>
  <si>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</si>
  <si>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</si>
  <si>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</si>
  <si>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</si>
  <si>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</si>
  <si>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</si>
  <si>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</si>
  <si>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</si>
  <si>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</si>
  <si>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</si>
  <si>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</si>
  <si>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</si>
  <si>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</si>
  <si>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</si>
  <si>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</si>
  <si>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</si>
  <si>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</si>
  <si>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</si>
  <si>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</si>
  <si>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</si>
  <si>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</si>
  <si>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</si>
  <si>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</si>
  <si>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</si>
  <si>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</si>
  <si>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</si>
  <si>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</si>
  <si>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</si>
  <si>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</si>
  <si>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</si>
  <si>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</si>
  <si>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</si>
  <si>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</si>
  <si>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</si>
  <si>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</si>
  <si>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</si>
  <si>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</si>
  <si>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</si>
  <si>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</si>
  <si>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</si>
  <si>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</si>
  <si>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</si>
  <si>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</si>
  <si>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</si>
  <si>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</si>
  <si>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</si>
  <si>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</si>
  <si>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</si>
  <si>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</si>
  <si>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</si>
  <si>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</si>
  <si>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</si>
  <si>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</si>
  <si>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</si>
  <si>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</si>
  <si>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</si>
  <si>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</si>
  <si>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</si>
  <si>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</si>
  <si>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</si>
  <si>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</si>
  <si>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</si>
  <si>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</si>
  <si>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</si>
  <si>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</si>
  <si>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</si>
  <si>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</si>
  <si>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</si>
  <si>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</si>
  <si>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</si>
  <si>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</si>
  <si>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</si>
  <si>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</si>
  <si>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</si>
  <si>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</si>
  <si>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</si>
  <si>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</si>
  <si>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</si>
  <si>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</si>
  <si>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</si>
  <si>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</si>
  <si>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</si>
  <si>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</si>
  <si>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</si>
  <si>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</si>
  <si>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</si>
  <si>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</si>
  <si>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</si>
  <si>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</si>
  <si>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</si>
  <si>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</si>
  <si>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</si>
  <si>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</si>
  <si>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</si>
  <si>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</si>
  <si>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</si>
  <si>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</si>
  <si>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</si>
  <si>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</si>
  <si>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</si>
  <si>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</si>
  <si>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</si>
  <si>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</si>
  <si>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</si>
  <si>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</si>
  <si>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</si>
  <si>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</si>
  <si>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</si>
  <si>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</si>
  <si>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</si>
  <si>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</si>
  <si>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</si>
  <si>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</si>
  <si>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</si>
  <si>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</si>
  <si>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</si>
  <si>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</si>
  <si>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</si>
  <si>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</si>
  <si>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</si>
  <si>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</si>
  <si>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</si>
  <si>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</si>
  <si>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</si>
  <si>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</si>
  <si>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</si>
  <si>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</si>
  <si>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</si>
  <si>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</si>
  <si>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</si>
  <si>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</si>
  <si>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</si>
  <si>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</si>
  <si>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</si>
  <si>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</si>
  <si>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</si>
  <si>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</si>
  <si>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</si>
  <si>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</si>
  <si>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</si>
  <si>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</si>
  <si>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</si>
  <si>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</si>
  <si>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</si>
  <si>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</si>
  <si>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</si>
  <si>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</si>
  <si>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</si>
  <si>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</si>
  <si>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</si>
  <si>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</si>
  <si>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</si>
  <si>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</si>
  <si>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</si>
  <si>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</si>
  <si>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</si>
  <si>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</si>
  <si>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</si>
  <si>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</si>
  <si>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</si>
  <si>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</si>
  <si>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</si>
  <si>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</si>
  <si>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</si>
  <si>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</si>
  <si>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</si>
  <si>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</si>
  <si>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</si>
  <si>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</si>
  <si>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</si>
  <si>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</si>
  <si>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</si>
  <si>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</si>
  <si>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</si>
  <si>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</si>
  <si>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</si>
  <si>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</si>
  <si>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</si>
  <si>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</si>
  <si>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</si>
  <si>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</si>
  <si>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</si>
  <si>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</si>
  <si>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</si>
  <si>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</si>
  <si>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</si>
  <si>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</si>
  <si>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</si>
  <si>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</si>
  <si>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</si>
  <si>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</si>
  <si>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</si>
  <si>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</si>
  <si>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</si>
  <si>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</si>
  <si>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</si>
  <si>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</si>
  <si>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</si>
  <si>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</si>
  <si>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</si>
  <si>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</si>
  <si>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</si>
  <si>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</si>
  <si>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</si>
  <si>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</si>
  <si>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</si>
  <si>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</si>
  <si>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</si>
  <si>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</si>
  <si>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</si>
  <si>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</si>
  <si>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</si>
  <si>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</si>
  <si>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</si>
  <si>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</si>
  <si>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</si>
  <si>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</si>
  <si>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</si>
  <si>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</si>
  <si>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</si>
  <si>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</si>
  <si>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</si>
  <si>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</si>
  <si>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</si>
  <si>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</si>
  <si>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</si>
  <si>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</si>
  <si>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</si>
  <si>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</si>
  <si>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</si>
  <si>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</si>
  <si>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</si>
  <si>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</si>
  <si>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</si>
  <si>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</si>
  <si>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</si>
  <si>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</si>
  <si>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</si>
  <si>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</si>
  <si>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</si>
  <si>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</si>
  <si>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</si>
  <si>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</si>
  <si>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</si>
  <si>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</si>
  <si>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</si>
  <si>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</si>
  <si>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</si>
  <si>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</si>
  <si>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</si>
  <si>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</si>
  <si>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</si>
  <si>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</si>
  <si>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</si>
  <si>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</si>
  <si>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</si>
  <si>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</si>
  <si>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</si>
  <si>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</si>
  <si>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</si>
  <si>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</si>
  <si>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</si>
  <si>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</si>
  <si>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</si>
  <si>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</si>
  <si>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</si>
  <si>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</si>
  <si>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</si>
  <si>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</si>
  <si>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</si>
  <si>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</si>
  <si>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</si>
  <si>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</si>
  <si>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</si>
  <si>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</si>
  <si>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</si>
  <si>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</si>
  <si>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</si>
  <si>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</si>
  <si>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</si>
  <si>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</si>
  <si>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</si>
  <si>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</si>
  <si>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</si>
  <si>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</si>
  <si>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</si>
  <si>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</si>
  <si>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</si>
  <si>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</si>
  <si>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</si>
  <si>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</si>
  <si>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</si>
  <si>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</si>
  <si>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</si>
  <si>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</si>
  <si>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</si>
  <si>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</si>
  <si>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</si>
  <si>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</si>
  <si>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</si>
  <si>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</si>
  <si>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</si>
  <si>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</si>
  <si>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</si>
  <si>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</si>
  <si>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</si>
  <si>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</si>
  <si>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</si>
  <si>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</si>
  <si>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</si>
  <si>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</si>
  <si>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</si>
  <si>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</si>
  <si>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</si>
  <si>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</si>
  <si>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</si>
  <si>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</si>
  <si>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</si>
  <si>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</si>
  <si>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</si>
  <si>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</si>
  <si>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</si>
  <si>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</si>
  <si>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</si>
  <si>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</si>
  <si>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</si>
  <si>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</si>
  <si>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</si>
  <si>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</si>
  <si>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</si>
  <si>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</si>
  <si>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</si>
  <si>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</si>
  <si>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</si>
  <si>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</si>
  <si>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</si>
  <si>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</si>
  <si>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</si>
  <si>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</si>
  <si>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</si>
  <si>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</si>
  <si>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</si>
  <si>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</si>
  <si>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</si>
  <si>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</si>
  <si>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</si>
  <si>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</si>
  <si>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</si>
  <si>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</si>
  <si>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</si>
  <si>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</si>
  <si>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</si>
  <si>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</si>
  <si>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</si>
  <si>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</si>
  <si>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</si>
  <si>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</si>
  <si>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</si>
  <si>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</si>
  <si>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</si>
  <si>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</si>
  <si>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</si>
  <si>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</si>
  <si>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</si>
  <si>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</si>
  <si>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</si>
  <si>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</si>
  <si>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</si>
  <si>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</si>
  <si>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</si>
  <si>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</si>
  <si>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</si>
  <si>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</si>
  <si>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</si>
  <si>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</si>
  <si>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</si>
  <si>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</si>
  <si>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</si>
  <si>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</si>
  <si>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</si>
  <si>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</si>
  <si>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</si>
  <si>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</si>
  <si>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</si>
  <si>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</si>
  <si>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</si>
  <si>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</si>
  <si>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</si>
  <si>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</si>
  <si>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</si>
  <si>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</si>
  <si>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</si>
  <si>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</si>
  <si>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</si>
  <si>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</si>
  <si>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</si>
  <si>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</si>
  <si>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</si>
  <si>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</si>
  <si>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</si>
  <si>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</si>
  <si>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</si>
  <si>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</si>
  <si>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</si>
  <si>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</si>
  <si>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</si>
  <si>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</si>
  <si>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</si>
  <si>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</si>
  <si>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</si>
  <si>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</si>
  <si>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</si>
  <si>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</si>
  <si>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</si>
  <si>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</si>
  <si>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</si>
  <si>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</si>
  <si>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</si>
  <si>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</si>
  <si>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</si>
  <si>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</si>
  <si>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</si>
  <si>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</si>
  <si>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</si>
  <si>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</si>
  <si>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</si>
  <si>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</si>
  <si>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</si>
  <si>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</si>
  <si>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</si>
  <si>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</si>
  <si>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</si>
  <si>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</si>
  <si>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</si>
  <si>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</si>
  <si>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</si>
  <si>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</si>
  <si>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</si>
  <si>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</si>
  <si>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</si>
  <si>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</si>
  <si>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</si>
  <si>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</si>
  <si>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</si>
  <si>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</si>
  <si>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</si>
  <si>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</si>
  <si>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</si>
  <si>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</si>
  <si>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</si>
  <si>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</si>
  <si>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</si>
  <si>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</si>
  <si>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</si>
  <si>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</si>
  <si>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</si>
  <si>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</si>
  <si>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</si>
  <si>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</si>
  <si>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</si>
  <si>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</si>
  <si>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</si>
  <si>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</si>
  <si>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</si>
  <si>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</si>
  <si>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</si>
  <si>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</si>
  <si>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</si>
  <si>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</si>
  <si>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</si>
  <si>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</si>
  <si>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</si>
  <si>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</si>
  <si>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</si>
  <si>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</si>
  <si>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</si>
  <si>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</si>
  <si>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</si>
  <si>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</si>
  <si>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</si>
  <si>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</si>
  <si>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</si>
  <si>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</si>
  <si>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</si>
  <si>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</si>
  <si>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</si>
  <si>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</si>
  <si>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</si>
  <si>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</si>
  <si>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</si>
  <si>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</si>
  <si>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</si>
  <si>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</si>
  <si>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</si>
  <si>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</si>
  <si>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</si>
  <si>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</si>
  <si>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</si>
  <si>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</si>
  <si>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</si>
  <si>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</si>
  <si>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</si>
  <si>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</si>
  <si>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</si>
  <si>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</si>
  <si>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</si>
  <si>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</si>
  <si>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</si>
  <si>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</si>
  <si>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</si>
  <si>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</si>
  <si>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</si>
  <si>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</si>
  <si>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</si>
  <si>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</si>
  <si>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</si>
  <si>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</si>
  <si>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</si>
  <si>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</si>
  <si>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</si>
  <si>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</si>
  <si>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</si>
  <si>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</si>
  <si>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</si>
  <si>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</si>
  <si>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</si>
  <si>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</si>
  <si>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</si>
  <si>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</si>
  <si>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</si>
  <si>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</si>
  <si>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</si>
  <si>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</si>
  <si>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</si>
  <si>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</si>
  <si>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</si>
  <si>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</si>
  <si>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</si>
  <si>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</si>
  <si>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</si>
  <si>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</si>
  <si>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</si>
  <si>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</si>
  <si>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</si>
  <si>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</si>
  <si>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</si>
  <si>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</si>
  <si>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</si>
  <si>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</si>
  <si>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</si>
  <si>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</si>
  <si>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</si>
  <si>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</si>
  <si>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</si>
  <si>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</si>
  <si>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</si>
  <si>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</si>
  <si>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</si>
  <si>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</si>
  <si>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</si>
  <si>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</si>
  <si>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</si>
  <si>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</si>
  <si>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</si>
  <si>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</si>
  <si>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</si>
  <si>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</si>
  <si>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</si>
  <si>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</si>
  <si>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</si>
  <si>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</si>
  <si>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</si>
  <si>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</si>
  <si>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</si>
  <si>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</si>
  <si>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</si>
  <si>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</si>
  <si>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</si>
  <si>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</si>
  <si>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</si>
  <si>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</si>
  <si>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</si>
  <si>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</si>
  <si>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</si>
  <si>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</si>
  <si>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</si>
  <si>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</si>
  <si>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</si>
  <si>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</si>
  <si>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</si>
  <si>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</si>
  <si>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</si>
  <si>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</si>
  <si>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</si>
  <si>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</si>
  <si>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</si>
  <si>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</si>
  <si>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</si>
  <si>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</si>
  <si>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</si>
  <si>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</si>
  <si>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</si>
  <si>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</si>
  <si>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</si>
  <si>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</si>
  <si>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</si>
  <si>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</si>
  <si>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</si>
  <si>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</si>
  <si>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</si>
  <si>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</si>
  <si>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</si>
  <si>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</si>
  <si>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</si>
  <si>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</si>
  <si>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</si>
  <si>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</si>
  <si>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</si>
  <si>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</si>
  <si>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</si>
  <si>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</si>
  <si>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</si>
  <si>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</si>
  <si>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</si>
  <si>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</si>
  <si>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</si>
  <si>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</si>
  <si>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</si>
  <si>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</si>
  <si>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</si>
  <si>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</si>
  <si>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</si>
  <si>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</si>
  <si>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</si>
  <si>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</si>
  <si>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</si>
  <si>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</si>
  <si>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</si>
  <si>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</si>
  <si>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</si>
  <si>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</si>
  <si>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</si>
  <si>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</si>
  <si>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</si>
  <si>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</si>
  <si>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</si>
  <si>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</si>
  <si>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</si>
  <si>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</si>
  <si>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</si>
  <si>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</si>
  <si>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</si>
  <si>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</si>
  <si>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</si>
  <si>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</si>
  <si>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</si>
  <si>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</si>
  <si>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</si>
  <si>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</si>
  <si>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</si>
  <si>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</si>
  <si>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</si>
  <si>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</si>
  <si>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</si>
  <si>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</si>
  <si>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</si>
  <si>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</si>
  <si>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</si>
  <si>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</si>
  <si>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</si>
  <si>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</si>
  <si>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</si>
  <si>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</si>
  <si>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</si>
  <si>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</si>
  <si>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</si>
  <si>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</si>
  <si>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</si>
  <si>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</si>
  <si>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</si>
  <si>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</si>
  <si>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</si>
  <si>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</si>
  <si>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</si>
  <si>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</si>
  <si>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</si>
  <si>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</si>
  <si>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</si>
  <si>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</si>
  <si>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</si>
  <si>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</si>
  <si>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</si>
  <si>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</si>
  <si>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</si>
  <si>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</si>
  <si>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</si>
  <si>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</si>
  <si>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</si>
  <si>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</si>
  <si>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</si>
  <si>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</si>
  <si>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</si>
  <si>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</si>
  <si>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</si>
  <si>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</si>
  <si>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</si>
  <si>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</si>
  <si>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</si>
  <si>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</si>
  <si>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</si>
  <si>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</si>
  <si>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</si>
  <si>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</si>
  <si>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</si>
  <si>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</si>
  <si>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</si>
  <si>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</si>
  <si>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</si>
  <si>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</si>
  <si>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</si>
  <si>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</si>
  <si>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</si>
  <si>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</si>
  <si>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</si>
  <si>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</si>
  <si>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</si>
  <si>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</si>
  <si>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</si>
  <si>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</si>
  <si>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</si>
  <si>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</si>
  <si>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</si>
  <si>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</si>
  <si>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</si>
  <si>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</si>
  <si>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</si>
  <si>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</si>
  <si>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</si>
  <si>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</si>
  <si>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</si>
  <si>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</si>
  <si>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</si>
  <si>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</si>
  <si>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</si>
  <si>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</si>
  <si>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</si>
  <si>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</si>
  <si>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</si>
  <si>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</si>
  <si>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</si>
  <si>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</si>
  <si>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</si>
  <si>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</si>
  <si>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</si>
  <si>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</si>
  <si>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</si>
  <si>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</si>
  <si>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</si>
  <si>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</si>
  <si>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</si>
  <si>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</si>
  <si>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</si>
  <si>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</si>
  <si>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</si>
  <si>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</si>
  <si>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</si>
  <si>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</si>
  <si>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</si>
  <si>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</si>
  <si>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</si>
  <si>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</si>
  <si>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</si>
  <si>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</si>
  <si>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</si>
  <si>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</si>
  <si>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</si>
  <si>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</si>
  <si>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</si>
  <si>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</si>
  <si>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</si>
  <si>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</si>
  <si>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</si>
  <si>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</si>
  <si>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</si>
  <si>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</si>
  <si>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</si>
  <si>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</si>
  <si>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</si>
  <si>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</si>
  <si>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</si>
  <si>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</si>
  <si>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</si>
  <si>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</si>
  <si>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</si>
  <si>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</si>
  <si>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</si>
  <si>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</si>
  <si>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</si>
  <si>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</si>
  <si>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</si>
  <si>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</si>
  <si>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</si>
  <si>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</si>
  <si>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</si>
  <si>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</si>
  <si>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</si>
  <si>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</si>
  <si>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</si>
  <si>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</si>
  <si>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</si>
  <si>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</si>
  <si>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</si>
  <si>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</si>
  <si>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</si>
  <si>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</si>
  <si>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</si>
  <si>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</si>
  <si>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</si>
  <si>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</si>
  <si>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</si>
  <si>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</si>
  <si>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</si>
  <si>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</si>
  <si>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</si>
  <si>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</si>
  <si>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</si>
  <si>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</si>
  <si>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</si>
  <si>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</si>
  <si>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</si>
  <si>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</si>
  <si>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</si>
  <si>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</si>
  <si>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</si>
  <si>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</si>
  <si>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</si>
  <si>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</si>
  <si>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</si>
  <si>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</si>
  <si>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</si>
  <si>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</si>
  <si>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</si>
  <si>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</si>
  <si>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</si>
  <si>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</si>
  <si>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</si>
  <si>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</si>
  <si>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</si>
  <si>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</si>
  <si>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</si>
  <si>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</si>
  <si>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</si>
  <si>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</si>
  <si>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</si>
  <si>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</si>
  <si>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</si>
  <si>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</si>
  <si>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</si>
  <si>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</si>
  <si>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</si>
  <si>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</si>
  <si>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</si>
  <si>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</si>
  <si>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</si>
  <si>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</si>
  <si>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</si>
  <si>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</si>
  <si>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</si>
  <si>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</si>
  <si>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</si>
  <si>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</si>
  <si>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</si>
  <si>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</si>
  <si>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</si>
  <si>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</si>
  <si>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</si>
  <si>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</si>
  <si>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</si>
  <si>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</si>
  <si>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</si>
  <si>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</si>
  <si>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</si>
  <si>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</si>
  <si>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</si>
  <si>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</si>
  <si>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</si>
  <si>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</si>
  <si>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</si>
  <si>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</si>
  <si>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</si>
  <si>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</si>
  <si>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</si>
  <si>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</si>
  <si>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</si>
  <si>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</si>
  <si>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</si>
  <si>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</si>
  <si>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</si>
  <si>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</si>
  <si>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</si>
  <si>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</si>
  <si>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</si>
  <si>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</si>
  <si>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</si>
  <si>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</si>
  <si>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</si>
  <si>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</si>
  <si>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</si>
  <si>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</si>
  <si>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</si>
  <si>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</si>
  <si>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</si>
  <si>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</si>
  <si>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</si>
  <si>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</si>
  <si>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</si>
  <si>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</si>
  <si>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</si>
  <si>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</si>
  <si>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</si>
  <si>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</si>
  <si>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</si>
  <si>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</si>
  <si>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</si>
  <si>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</si>
  <si>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</si>
  <si>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</si>
  <si>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</si>
  <si>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</si>
  <si>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</si>
  <si>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</si>
  <si>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</si>
  <si>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</si>
  <si>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</si>
  <si>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</si>
  <si>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</si>
  <si>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</si>
  <si>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</si>
  <si>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</si>
  <si>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</si>
  <si>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</si>
  <si>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</si>
  <si>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</si>
  <si>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</si>
  <si>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</si>
  <si>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</si>
  <si>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</si>
  <si>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</si>
  <si>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</si>
  <si>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</si>
  <si>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</si>
  <si>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</si>
  <si>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</si>
  <si>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</si>
  <si>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</si>
  <si>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</si>
  <si>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</si>
  <si>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</si>
  <si>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</si>
  <si>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</si>
  <si>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</si>
  <si>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</si>
  <si>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</si>
  <si>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</si>
  <si>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</si>
  <si>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</si>
  <si>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</si>
  <si>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</si>
  <si>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</si>
  <si>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</si>
  <si>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</si>
  <si>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</si>
  <si>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</si>
  <si>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</si>
  <si>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</si>
  <si>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</si>
  <si>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</si>
  <si>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</si>
  <si>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</si>
  <si>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</si>
  <si>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</si>
  <si>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</si>
  <si>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</si>
  <si>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</si>
  <si>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</si>
  <si>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</si>
  <si>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</si>
  <si>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</si>
  <si>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</si>
  <si>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</si>
  <si>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</si>
  <si>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</si>
  <si>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</si>
  <si>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</si>
  <si>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</si>
  <si>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</si>
  <si>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</si>
  <si>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</si>
  <si>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</si>
  <si>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</si>
  <si>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</si>
  <si>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</si>
  <si>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</si>
  <si>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</si>
  <si>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</si>
  <si>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</si>
  <si>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</si>
  <si>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</si>
  <si>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</si>
  <si>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</si>
  <si>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</si>
  <si>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</si>
  <si>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</si>
  <si>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</si>
  <si>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</si>
  <si>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</si>
  <si>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</si>
  <si>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</si>
  <si>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</si>
  <si>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</si>
  <si>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</si>
  <si>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</si>
  <si>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</si>
  <si>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</si>
  <si>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</si>
  <si>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</si>
  <si>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</si>
  <si>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</si>
  <si>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</si>
  <si>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</si>
  <si>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</si>
  <si>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</si>
  <si>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</si>
  <si>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</si>
  <si>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</si>
  <si>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</si>
  <si>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</si>
  <si>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</si>
  <si>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</si>
  <si>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</si>
  <si>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</si>
  <si>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</si>
  <si>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</si>
  <si>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</si>
  <si>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</si>
  <si>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</si>
  <si>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</si>
  <si>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</si>
  <si>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</si>
  <si>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</si>
  <si>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</si>
  <si>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</si>
  <si>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</si>
  <si>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</si>
  <si>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</si>
  <si>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</si>
  <si>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</si>
  <si>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</si>
  <si>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</si>
  <si>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</si>
  <si>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</si>
  <si>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</si>
  <si>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</si>
  <si>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</si>
  <si>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</si>
  <si>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</si>
  <si>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</si>
  <si>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</si>
  <si>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</si>
  <si>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</si>
  <si>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</si>
  <si>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</si>
  <si>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</si>
  <si>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</si>
  <si>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</si>
  <si>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</si>
  <si>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</si>
  <si>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</si>
  <si>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</si>
  <si>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</si>
  <si>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</si>
  <si>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</si>
  <si>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</si>
  <si>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</si>
  <si>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</si>
  <si>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</si>
  <si>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</si>
  <si>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</si>
  <si>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</si>
  <si>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</si>
  <si>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</si>
  <si>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</si>
  <si>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</si>
  <si>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</si>
  <si>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</si>
  <si>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</si>
  <si>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</si>
  <si>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</si>
  <si>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</si>
  <si>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</si>
  <si>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</si>
  <si>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</si>
  <si>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</si>
  <si>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</si>
  <si>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</si>
  <si>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</si>
  <si>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</si>
  <si>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</si>
  <si>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</si>
  <si>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</si>
  <si>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</si>
  <si>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</si>
  <si>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</si>
  <si>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</si>
  <si>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</si>
  <si>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</si>
  <si>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</si>
  <si>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</si>
  <si>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</si>
  <si>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</si>
  <si>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</si>
  <si>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</si>
  <si>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</si>
  <si>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</si>
  <si>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</si>
  <si>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</si>
  <si>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</si>
  <si>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</si>
  <si>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</si>
  <si>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</si>
  <si>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</si>
  <si>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</si>
  <si>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</si>
  <si>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</si>
  <si>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</si>
  <si>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</si>
  <si>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</si>
  <si>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</si>
  <si>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</si>
  <si>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</si>
  <si>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</si>
  <si>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</si>
  <si>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</si>
  <si>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</si>
  <si>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</si>
  <si>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</si>
  <si>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</si>
  <si>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</si>
  <si>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</si>
  <si>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</si>
  <si>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</si>
  <si>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</si>
  <si>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</si>
  <si>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</si>
  <si>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</si>
  <si>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</si>
  <si>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</si>
  <si>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</si>
  <si>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</si>
  <si>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</si>
  <si>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</si>
  <si>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</si>
  <si>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</si>
  <si>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</si>
  <si>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</si>
  <si>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</si>
  <si>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</si>
  <si>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</si>
  <si>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</si>
  <si>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</si>
  <si>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</si>
  <si>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</si>
  <si>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</si>
  <si>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</si>
  <si>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</si>
  <si>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</si>
  <si>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</si>
  <si>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</si>
  <si>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</si>
  <si>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</si>
  <si>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</si>
  <si>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</si>
  <si>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</si>
  <si>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</si>
  <si>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</si>
  <si>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</si>
  <si>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</si>
  <si>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</si>
  <si>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</si>
  <si>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</si>
  <si>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</si>
  <si>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</si>
  <si>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</si>
  <si>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</si>
  <si>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</si>
  <si>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</si>
  <si>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</si>
  <si>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</si>
  <si>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</si>
  <si>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</si>
  <si>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</si>
  <si>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</si>
  <si>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</si>
  <si>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</si>
  <si>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</si>
  <si>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</si>
  <si>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</si>
  <si>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</si>
  <si>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</si>
  <si>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</si>
  <si>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</si>
  <si>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</si>
  <si>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</si>
  <si>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</si>
  <si>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</si>
  <si>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</si>
  <si>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</si>
  <si>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</si>
  <si>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</si>
  <si>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</si>
  <si>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</si>
  <si>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</si>
  <si>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</si>
  <si>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</si>
  <si>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</si>
  <si>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</si>
  <si>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</si>
  <si>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</si>
  <si>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</si>
  <si>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</si>
  <si>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</si>
  <si>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</si>
  <si>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</si>
  <si>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</si>
  <si>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</si>
  <si>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</si>
  <si>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</si>
  <si>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</si>
  <si>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</si>
  <si>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</si>
  <si>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</si>
  <si>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</si>
  <si>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</si>
  <si>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</si>
  <si>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</si>
  <si>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</si>
  <si>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</si>
  <si>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</si>
  <si>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</si>
  <si>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</si>
  <si>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</si>
  <si>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</si>
  <si>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</si>
  <si>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</si>
  <si>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</si>
  <si>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</si>
  <si>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</si>
  <si>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</si>
  <si>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</si>
  <si>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</si>
  <si>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</si>
  <si>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</si>
  <si>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</si>
  <si>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</si>
  <si>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</si>
  <si>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</si>
  <si>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</si>
  <si>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</si>
  <si>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</si>
  <si>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</si>
  <si>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</si>
  <si>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</si>
  <si>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</si>
  <si>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</si>
  <si>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</si>
  <si>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</si>
  <si>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</si>
  <si>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</si>
  <si>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</si>
  <si>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</si>
  <si>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</si>
  <si>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</si>
  <si>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</si>
  <si>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</si>
  <si>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</si>
  <si>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</si>
  <si>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</si>
  <si>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</si>
  <si>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</si>
  <si>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</si>
  <si>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</si>
  <si>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</si>
  <si>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</si>
  <si>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</si>
  <si>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</si>
  <si>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</si>
  <si>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</si>
  <si>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</si>
  <si>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</si>
  <si>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</si>
  <si>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</si>
  <si>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</si>
  <si>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</si>
  <si>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</si>
  <si>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</si>
  <si>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</si>
  <si>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</si>
  <si>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</si>
  <si>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</si>
  <si>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</si>
  <si>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</si>
  <si>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</si>
  <si>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</si>
  <si>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</si>
  <si>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</si>
  <si>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</si>
  <si>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</si>
  <si>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</si>
  <si>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</si>
  <si>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</si>
  <si>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</si>
  <si>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</si>
  <si>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</si>
  <si>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</si>
  <si>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</si>
  <si>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</si>
  <si>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</si>
  <si>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</si>
  <si>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</si>
  <si>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</si>
  <si>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</si>
  <si>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</si>
  <si>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</si>
  <si>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</si>
  <si>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</si>
  <si>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</si>
  <si>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</si>
  <si>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</si>
  <si>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</si>
  <si>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</si>
  <si>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</si>
  <si>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</si>
  <si>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</si>
  <si>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</si>
  <si>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</si>
  <si>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</si>
  <si>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</si>
  <si>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</si>
  <si>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</si>
  <si>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</si>
  <si>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</si>
  <si>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</si>
  <si>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</si>
  <si>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</si>
  <si>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</si>
  <si>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</si>
  <si>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</si>
  <si>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</si>
  <si>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</si>
  <si>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</si>
  <si>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</si>
  <si>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</si>
  <si>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</si>
  <si>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</si>
  <si>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</si>
  <si>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</si>
  <si>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</si>
  <si>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</si>
  <si>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</si>
  <si>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</si>
  <si>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</si>
  <si>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</si>
  <si>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</si>
  <si>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</si>
  <si>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</si>
  <si>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</si>
  <si>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</si>
  <si>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</si>
  <si>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</si>
  <si>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</si>
  <si>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</si>
  <si>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</si>
  <si>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</si>
  <si>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</si>
  <si>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</si>
  <si>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</si>
  <si>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</si>
  <si>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</si>
  <si>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</si>
  <si>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</si>
  <si>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</si>
  <si>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</si>
  <si>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</si>
  <si>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</si>
  <si>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</si>
  <si>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</si>
  <si>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</si>
  <si>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</si>
  <si>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</si>
  <si>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</si>
  <si>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</si>
  <si>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</si>
  <si>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</si>
  <si>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</si>
  <si>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</si>
  <si>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</si>
  <si>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</si>
  <si>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</si>
  <si>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</si>
  <si>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</si>
  <si>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</si>
  <si>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</si>
  <si>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</si>
  <si>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</si>
  <si>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</si>
  <si>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</si>
  <si>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</si>
  <si>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</si>
  <si>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</si>
  <si>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</si>
  <si>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</si>
  <si>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</si>
  <si>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</si>
  <si>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</si>
  <si>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</si>
  <si>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</si>
  <si>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</si>
  <si>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</si>
  <si>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</si>
  <si>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</si>
  <si>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</si>
  <si>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</si>
  <si>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</si>
  <si>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</si>
  <si>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</si>
  <si>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</si>
  <si>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</si>
  <si>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</si>
  <si>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</si>
  <si>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</si>
  <si>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</si>
  <si>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</si>
  <si>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</si>
  <si>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</si>
  <si>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</si>
  <si>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</si>
  <si>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</si>
  <si>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</si>
  <si>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</si>
  <si>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</si>
  <si>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</si>
  <si>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</si>
  <si>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</si>
  <si>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</si>
  <si>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</si>
  <si>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</si>
  <si>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</si>
  <si>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</si>
  <si>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</si>
  <si>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</si>
  <si>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</si>
  <si>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</si>
  <si>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</si>
  <si>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</si>
  <si>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</si>
  <si>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</si>
  <si>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</si>
  <si>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</si>
  <si>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</si>
  <si>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</si>
  <si>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</si>
  <si>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</si>
  <si>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</si>
  <si>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</si>
  <si>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</si>
  <si>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</si>
  <si>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</si>
  <si>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</si>
  <si>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</si>
  <si>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</si>
  <si>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</si>
  <si>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</si>
  <si>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</si>
  <si>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</si>
  <si>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</si>
  <si>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</si>
  <si>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</si>
  <si>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</si>
  <si>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</si>
  <si>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</si>
  <si>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</si>
  <si>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</si>
  <si>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</si>
  <si>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</si>
  <si>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</si>
  <si>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</si>
  <si>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</si>
  <si>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</si>
  <si>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</si>
  <si>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</si>
  <si>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</si>
  <si>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</si>
  <si>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</si>
  <si>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</si>
  <si>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</si>
  <si>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</si>
  <si>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</si>
  <si>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</si>
  <si>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</si>
  <si>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</si>
  <si>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</si>
  <si>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</si>
  <si>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</si>
  <si>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</si>
  <si>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</si>
  <si>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</si>
  <si>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</si>
  <si>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</si>
  <si>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</si>
  <si>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</si>
  <si>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</si>
  <si>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</si>
  <si>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</si>
  <si>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</si>
  <si>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</si>
  <si>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</si>
  <si>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</si>
  <si>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</si>
  <si>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</si>
  <si>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</si>
  <si>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</si>
  <si>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</si>
  <si>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</si>
  <si>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</si>
  <si>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</si>
  <si>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</si>
  <si>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</si>
  <si>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</si>
  <si>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</si>
  <si>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</si>
  <si>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</si>
  <si>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</si>
  <si>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</si>
  <si>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</si>
  <si>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</si>
  <si>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</si>
  <si>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</si>
  <si>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</si>
  <si>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</si>
  <si>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</si>
  <si>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</si>
  <si>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</si>
  <si>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</si>
  <si>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</si>
  <si>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</si>
  <si>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</si>
  <si>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</si>
  <si>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</si>
  <si>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</si>
  <si>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</si>
  <si>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</si>
  <si>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</si>
  <si>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</si>
  <si>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</si>
  <si>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</si>
  <si>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</si>
  <si>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</si>
  <si>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</si>
  <si>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</si>
  <si>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</si>
  <si>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</si>
  <si>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</si>
  <si>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</si>
  <si>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</si>
  <si>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</si>
  <si>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</si>
  <si>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</si>
  <si>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</si>
  <si>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</si>
  <si>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</si>
  <si>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</si>
  <si>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</si>
  <si>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</si>
  <si>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</si>
  <si>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</si>
  <si>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</si>
  <si>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</si>
  <si>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</si>
  <si>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</si>
  <si>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</si>
  <si>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</si>
  <si>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</si>
  <si>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</si>
  <si>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</si>
  <si>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</si>
  <si>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</si>
  <si>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</si>
  <si>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</si>
  <si>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</si>
  <si>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</si>
  <si>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</si>
  <si>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</si>
  <si>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</si>
  <si>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</si>
  <si>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</si>
  <si>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</si>
  <si>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</si>
  <si>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</si>
  <si>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</si>
  <si>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</si>
  <si>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</si>
  <si>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</si>
  <si>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</si>
  <si>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</si>
  <si>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</si>
  <si>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</si>
  <si>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</si>
  <si>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</si>
  <si>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</si>
  <si>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</si>
  <si>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</si>
  <si>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</si>
  <si>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</si>
  <si>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</si>
  <si>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</si>
  <si>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</si>
  <si>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</si>
  <si>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</si>
  <si>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</si>
  <si>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</si>
  <si>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</si>
  <si>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</si>
  <si>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</si>
  <si>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</si>
  <si>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</si>
  <si>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</si>
  <si>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</si>
  <si>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</si>
  <si>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</si>
  <si>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</si>
  <si>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</si>
  <si>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</si>
  <si>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</si>
  <si>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</si>
  <si>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</si>
  <si>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</si>
  <si>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</si>
  <si>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</si>
  <si>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</si>
  <si>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</si>
  <si>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</si>
  <si>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</si>
  <si>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</si>
  <si>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</si>
  <si>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</si>
  <si>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</si>
  <si>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</si>
  <si>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</si>
  <si>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</si>
  <si>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</si>
  <si>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</si>
  <si>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</si>
  <si>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</si>
  <si>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</si>
  <si>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</si>
  <si>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</si>
  <si>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</si>
  <si>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</si>
  <si>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</si>
  <si>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</si>
  <si>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</si>
  <si>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</si>
  <si>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</si>
  <si>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</si>
  <si>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</si>
  <si>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</si>
  <si>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</si>
  <si>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</si>
  <si>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</si>
  <si>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</si>
  <si>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</si>
  <si>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</si>
  <si>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</si>
  <si>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</si>
  <si>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</si>
  <si>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</si>
  <si>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</si>
  <si>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</si>
  <si>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</si>
  <si>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</si>
  <si>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</si>
  <si>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</si>
  <si>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</si>
  <si>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</si>
  <si>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</si>
  <si>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</si>
  <si>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</si>
  <si>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</si>
  <si>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</si>
  <si>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</si>
  <si>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</si>
  <si>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</si>
  <si>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</si>
  <si>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</si>
  <si>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</si>
  <si>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</si>
  <si>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</si>
  <si>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</si>
  <si>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</si>
  <si>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</si>
  <si>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</si>
  <si>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</si>
  <si>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</si>
  <si>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</si>
  <si>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</si>
  <si>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</si>
  <si>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</si>
  <si>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</si>
  <si>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</si>
  <si>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</si>
  <si>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</si>
  <si>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</si>
  <si>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</si>
  <si>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</si>
  <si>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</si>
  <si>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</si>
  <si>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</si>
  <si>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</si>
  <si>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</si>
  <si>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</si>
  <si>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</si>
  <si>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</si>
  <si>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</si>
  <si>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</si>
  <si>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</si>
  <si>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</si>
  <si>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</si>
  <si>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</si>
  <si>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</si>
  <si>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</si>
  <si>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</si>
  <si>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</si>
  <si>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</si>
  <si>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</si>
  <si>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</si>
  <si>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</si>
  <si>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</si>
  <si>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</si>
  <si>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</si>
  <si>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</si>
  <si>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</si>
  <si>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</si>
  <si>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</si>
  <si>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</si>
  <si>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</si>
  <si>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</si>
  <si>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</si>
  <si>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</si>
  <si>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</si>
  <si>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</si>
  <si>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</si>
  <si>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</si>
  <si>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</si>
  <si>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</si>
  <si>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</si>
  <si>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</si>
  <si>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</si>
  <si>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</si>
  <si>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</si>
  <si>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</si>
  <si>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</si>
  <si>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</si>
  <si>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</si>
  <si>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</si>
  <si>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</si>
  <si>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</si>
  <si>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</si>
  <si>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</si>
  <si>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</si>
  <si>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</si>
  <si>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</si>
  <si>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</si>
  <si>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</si>
  <si>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</si>
  <si>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</si>
  <si>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</si>
  <si>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</si>
  <si>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</si>
  <si>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</si>
  <si>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</si>
  <si>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</si>
  <si>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</si>
  <si>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</si>
  <si>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</si>
  <si>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</si>
  <si>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</si>
  <si>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</si>
  <si>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</si>
  <si>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</si>
  <si>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</si>
  <si>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</si>
  <si>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</si>
  <si>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</si>
  <si>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</si>
  <si>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</si>
  <si>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</si>
  <si>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</si>
  <si>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</si>
  <si>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</si>
  <si>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</si>
  <si>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</si>
  <si>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</si>
  <si>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</si>
  <si>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</si>
  <si>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</si>
  <si>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</si>
  <si>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</si>
  <si>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</si>
  <si>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</si>
  <si>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</si>
  <si>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</si>
  <si>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</si>
  <si>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</si>
  <si>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</si>
  <si>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</si>
  <si>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</si>
  <si>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</si>
  <si>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</si>
  <si>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</si>
  <si>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</si>
  <si>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</si>
  <si>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</si>
  <si>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</si>
  <si>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</si>
  <si>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</si>
  <si>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</si>
  <si>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</si>
  <si>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</si>
  <si>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</si>
  <si>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</si>
  <si>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</si>
  <si>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</si>
  <si>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</si>
  <si>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</si>
  <si>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</si>
  <si>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</si>
  <si>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</si>
  <si>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</si>
  <si>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</si>
  <si>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</si>
  <si>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</si>
  <si>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</si>
  <si>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</si>
  <si>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</si>
  <si>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</si>
  <si>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</si>
  <si>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</si>
  <si>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</si>
  <si>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</si>
  <si>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</si>
  <si>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</si>
  <si>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</si>
  <si>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</si>
  <si>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</si>
  <si>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</si>
  <si>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</si>
  <si>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</si>
  <si>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</si>
  <si>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</si>
  <si>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</si>
  <si>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</si>
  <si>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</si>
  <si>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</si>
  <si>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</si>
  <si>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</si>
  <si>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</si>
  <si>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</si>
  <si>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</si>
  <si>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</si>
  <si>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</si>
  <si>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</si>
  <si>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</si>
  <si>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</si>
  <si>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</si>
  <si>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</si>
  <si>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</si>
  <si>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</si>
  <si>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</si>
  <si>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</si>
  <si>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</si>
  <si>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</si>
  <si>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</si>
  <si>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</si>
  <si>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</si>
  <si>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</si>
  <si>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</si>
  <si>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</si>
  <si>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</si>
  <si>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</si>
  <si>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</si>
  <si>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</si>
  <si>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</si>
  <si>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</si>
  <si>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</si>
  <si>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</si>
  <si>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</si>
  <si>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</si>
  <si>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</si>
  <si>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</si>
  <si>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</si>
  <si>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</si>
  <si>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</si>
  <si>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</si>
  <si>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</si>
  <si>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</si>
  <si>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</si>
  <si>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</si>
  <si>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</si>
  <si>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</si>
  <si>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</si>
  <si>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</si>
  <si>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</si>
  <si>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</si>
  <si>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</si>
  <si>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</si>
  <si>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</si>
  <si>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</si>
  <si>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</si>
  <si>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</si>
  <si>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</si>
  <si>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</si>
  <si>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</si>
  <si>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</si>
  <si>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</si>
  <si>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</si>
  <si>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</si>
  <si>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</si>
  <si>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</si>
  <si>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</si>
  <si>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</si>
  <si>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</si>
  <si>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</si>
  <si>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</si>
  <si>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</si>
  <si>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</si>
  <si>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</si>
  <si>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</si>
  <si>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</si>
  <si>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</si>
  <si>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</si>
  <si>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</si>
  <si>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</si>
  <si>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</si>
  <si>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</si>
  <si>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</si>
  <si>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</si>
  <si>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</si>
  <si>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</si>
  <si>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</si>
  <si>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</si>
  <si>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</si>
  <si>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</si>
  <si>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</si>
  <si>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</si>
  <si>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</si>
  <si>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</si>
  <si>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</si>
  <si>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</si>
  <si>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</si>
  <si>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</si>
  <si>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</si>
  <si>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</si>
  <si>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</si>
  <si>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</si>
  <si>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</si>
  <si>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</si>
  <si>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</si>
  <si>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</si>
  <si>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</si>
  <si>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</si>
  <si>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</si>
  <si>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</si>
  <si>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</si>
  <si>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</si>
  <si>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</si>
  <si>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</si>
  <si>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</si>
  <si>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</si>
  <si>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</si>
  <si>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</si>
  <si>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</si>
  <si>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</si>
  <si>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</si>
  <si>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</si>
  <si>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</si>
  <si>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</si>
  <si>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</si>
  <si>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</si>
  <si>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</si>
  <si>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</si>
  <si>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</si>
  <si>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</si>
  <si>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</si>
  <si>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</si>
  <si>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</si>
  <si>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</si>
  <si>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</si>
  <si>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</si>
  <si>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</si>
  <si>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</si>
  <si>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</si>
  <si>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</si>
  <si>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</si>
  <si>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</si>
  <si>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</si>
  <si>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</si>
  <si>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</si>
  <si>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</si>
  <si>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</si>
  <si>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</si>
  <si>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</si>
  <si>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</si>
  <si>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</si>
  <si>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</si>
  <si>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</si>
  <si>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</si>
  <si>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</si>
  <si>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</si>
  <si>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</si>
  <si>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</si>
  <si>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</si>
  <si>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</si>
  <si>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</si>
  <si>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</si>
  <si>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</si>
  <si>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</si>
  <si>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</si>
  <si>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</si>
  <si>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</si>
  <si>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</si>
  <si>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</si>
  <si>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</si>
  <si>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</si>
  <si>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</si>
  <si>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</si>
  <si>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</si>
  <si>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</si>
  <si>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</si>
  <si>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</si>
  <si>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</si>
  <si>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</si>
  <si>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</si>
  <si>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</si>
  <si>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</si>
  <si>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</si>
  <si>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</si>
  <si>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</si>
  <si>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</si>
  <si>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</si>
  <si>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</si>
  <si>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</si>
  <si>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</si>
  <si>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</si>
  <si>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</si>
  <si>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</si>
  <si>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</si>
  <si>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</si>
  <si>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</si>
  <si>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</si>
  <si>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</si>
  <si>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</si>
  <si>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</si>
  <si>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</si>
  <si>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</si>
  <si>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</si>
  <si>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</si>
  <si>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</si>
  <si>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</si>
  <si>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</si>
  <si>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</si>
  <si>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</si>
  <si>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</si>
  <si>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</si>
  <si>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</si>
  <si>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</si>
  <si>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</si>
  <si>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</si>
  <si>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</si>
  <si>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</si>
  <si>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</si>
  <si>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</si>
  <si>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</si>
  <si>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</si>
  <si>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</si>
  <si>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</si>
  <si>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</si>
  <si>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</si>
  <si>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</si>
  <si>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</si>
  <si>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</si>
  <si>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</si>
  <si>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</si>
  <si>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</si>
  <si>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</si>
  <si>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</si>
  <si>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</si>
  <si>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</si>
  <si>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</si>
  <si>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</si>
  <si>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</si>
  <si>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</si>
  <si>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</si>
  <si>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</si>
  <si>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</si>
  <si>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</si>
  <si>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</si>
  <si>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</si>
  <si>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</si>
  <si>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</si>
  <si>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</si>
  <si>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</si>
  <si>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</si>
  <si>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</si>
  <si>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</si>
  <si>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</si>
  <si>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</si>
  <si>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</si>
  <si>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</si>
  <si>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</si>
  <si>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</si>
  <si>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</si>
  <si>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</si>
  <si>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</si>
  <si>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</si>
  <si>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</si>
  <si>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</si>
  <si>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</si>
  <si>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</si>
  <si>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</si>
  <si>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</si>
  <si>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</si>
  <si>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</si>
  <si>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</si>
  <si>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</si>
  <si>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</si>
  <si>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</si>
  <si>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</si>
  <si>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</si>
  <si>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</si>
  <si>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</si>
  <si>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</si>
  <si>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</si>
  <si>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</si>
  <si>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</si>
  <si>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</si>
  <si>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</si>
  <si>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</si>
  <si>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</si>
  <si>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</si>
  <si>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</si>
  <si>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</si>
  <si>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</si>
  <si>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</si>
  <si>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</si>
  <si>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</si>
  <si>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</si>
  <si>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</si>
  <si>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</si>
  <si>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</si>
  <si>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</si>
  <si>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</si>
  <si>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</si>
  <si>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</si>
  <si>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</si>
  <si>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</si>
  <si>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</si>
  <si>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</si>
  <si>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</si>
  <si>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</si>
  <si>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</si>
  <si>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</si>
  <si>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</si>
  <si>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</si>
  <si>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</si>
  <si>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</si>
  <si>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</si>
  <si>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</si>
  <si>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</si>
  <si>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</si>
  <si>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</si>
  <si>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</si>
  <si>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</si>
  <si>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</si>
  <si>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</si>
  <si>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</si>
  <si>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</si>
  <si>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</si>
  <si>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</si>
  <si>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</si>
  <si>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</si>
  <si>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</si>
  <si>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</si>
  <si>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</si>
  <si>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</si>
  <si>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</si>
  <si>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</si>
  <si>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</si>
  <si>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</si>
  <si>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</si>
  <si>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</si>
  <si>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</si>
  <si>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</si>
  <si>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</si>
  <si>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</si>
  <si>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</si>
  <si>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</si>
  <si>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</si>
  <si>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</si>
  <si>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</si>
  <si>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</si>
  <si>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</si>
  <si>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</si>
  <si>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</si>
  <si>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</si>
  <si>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</si>
  <si>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</si>
  <si>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</si>
  <si>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</si>
  <si>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</si>
  <si>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</si>
  <si>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</si>
  <si>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</si>
  <si>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</si>
  <si>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</si>
  <si>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</si>
  <si>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</si>
  <si>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</si>
  <si>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</si>
  <si>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</si>
  <si>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</si>
  <si>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</si>
  <si>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</si>
  <si>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</si>
  <si>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</si>
  <si>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</si>
  <si>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</si>
  <si>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</si>
  <si>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</si>
  <si>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</si>
  <si>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</si>
  <si>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</si>
  <si>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</si>
  <si>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</si>
  <si>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</si>
  <si>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</si>
  <si>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</si>
  <si>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</si>
  <si>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</si>
  <si>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</si>
  <si>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</si>
  <si>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</si>
  <si>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</si>
  <si>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</si>
  <si>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</si>
  <si>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</si>
  <si>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</si>
  <si>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</si>
  <si>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</si>
  <si>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</si>
  <si>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</si>
  <si>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</si>
  <si>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</si>
  <si>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</si>
  <si>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</si>
  <si>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</si>
  <si>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</si>
  <si>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</si>
  <si>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</si>
  <si>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</si>
  <si>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</si>
  <si>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</si>
  <si>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</si>
  <si>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</si>
  <si>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</si>
  <si>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</si>
  <si>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</si>
  <si>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</si>
  <si>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</si>
  <si>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</si>
  <si>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</si>
  <si>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</si>
  <si>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</si>
  <si>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</si>
  <si>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</si>
  <si>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</si>
  <si>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</si>
  <si>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</si>
  <si>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</si>
  <si>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</si>
  <si>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</si>
  <si>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</si>
  <si>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</si>
  <si>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</si>
  <si>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</si>
  <si>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</si>
  <si>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</si>
  <si>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</si>
  <si>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</si>
  <si>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</si>
  <si>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</si>
  <si>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</si>
  <si>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</si>
  <si>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</si>
  <si>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</si>
  <si>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</si>
  <si>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</si>
  <si>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</si>
  <si>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</si>
  <si>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</si>
  <si>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</si>
  <si>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</si>
  <si>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</si>
  <si>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</si>
  <si>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</si>
  <si>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</si>
  <si>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</si>
  <si>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</si>
  <si>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</si>
  <si>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</si>
  <si>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</si>
  <si>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</si>
  <si>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</si>
  <si>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</si>
  <si>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</si>
  <si>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</si>
  <si>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</si>
  <si>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</si>
  <si>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</si>
  <si>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</si>
  <si>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</si>
  <si>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</si>
  <si>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</si>
  <si>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</si>
  <si>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</si>
  <si>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</si>
  <si>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</si>
  <si>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</si>
  <si>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</si>
  <si>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</si>
  <si>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</si>
  <si>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</si>
  <si>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</si>
  <si>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</si>
  <si>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</si>
  <si>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</si>
  <si>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</si>
  <si>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</si>
  <si>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</si>
  <si>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</si>
  <si>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</si>
  <si>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</si>
  <si>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</si>
  <si>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</si>
  <si>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</si>
  <si>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</si>
  <si>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</si>
  <si>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</si>
  <si>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</si>
  <si>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</si>
  <si>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</si>
  <si>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</si>
  <si>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</si>
  <si>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</si>
  <si>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</si>
  <si>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</si>
  <si>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</si>
  <si>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</si>
  <si>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</si>
  <si>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</si>
  <si>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</si>
  <si>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</si>
  <si>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</si>
  <si>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</si>
  <si>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</si>
  <si>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</si>
  <si>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</si>
  <si>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</si>
  <si>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</si>
  <si>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</si>
  <si>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</si>
  <si>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</si>
  <si>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</si>
  <si>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</si>
  <si>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</si>
  <si>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</si>
  <si>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</si>
  <si>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</si>
  <si>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</si>
  <si>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</si>
  <si>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</si>
  <si>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</si>
  <si>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</si>
  <si>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</si>
  <si>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</si>
  <si>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</si>
  <si>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</si>
  <si>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</si>
  <si>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</si>
  <si>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</si>
  <si>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</si>
  <si>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</si>
  <si>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</si>
  <si>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</si>
  <si>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</si>
  <si>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</si>
  <si>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</si>
  <si>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</si>
  <si>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</si>
  <si>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</si>
  <si>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</si>
  <si>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</si>
  <si>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</si>
  <si>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</si>
  <si>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</si>
  <si>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</si>
  <si>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</si>
  <si>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</si>
  <si>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</si>
  <si>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</si>
  <si>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</si>
  <si>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</si>
  <si>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</si>
  <si>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</si>
  <si>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</si>
  <si>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</si>
  <si>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</si>
  <si>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</si>
  <si>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</si>
  <si>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</si>
  <si>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</si>
  <si>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</si>
  <si>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</si>
  <si>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</si>
  <si>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</si>
  <si>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</si>
  <si>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</si>
  <si>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</si>
  <si>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</si>
  <si>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</si>
  <si>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</si>
  <si>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</si>
  <si>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</si>
  <si>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</si>
  <si>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</si>
  <si>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</si>
  <si>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</si>
  <si>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</si>
  <si>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</si>
  <si>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</si>
  <si>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</si>
  <si>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</si>
  <si>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</si>
  <si>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</si>
  <si>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</si>
  <si>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</si>
  <si>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</si>
  <si>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</si>
  <si>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</si>
  <si>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</si>
  <si>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</si>
  <si>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</si>
  <si>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</si>
  <si>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</si>
  <si>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</si>
  <si>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</si>
  <si>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</si>
  <si>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</si>
  <si>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</si>
  <si>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</si>
  <si>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</si>
  <si>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</si>
  <si>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</si>
  <si>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</si>
  <si>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</si>
  <si>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</si>
  <si>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</si>
  <si>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</si>
  <si>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</si>
  <si>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</si>
  <si>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</si>
  <si>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</si>
  <si>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</si>
  <si>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</si>
  <si>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</si>
  <si>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</si>
  <si>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</si>
  <si>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</si>
  <si>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</si>
  <si>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</si>
  <si>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</si>
  <si>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</si>
  <si>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</si>
  <si>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</si>
  <si>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</si>
  <si>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</si>
  <si>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</si>
  <si>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</si>
  <si>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</si>
  <si>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</si>
  <si>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</si>
  <si>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</si>
  <si>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</si>
  <si>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</si>
  <si>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</si>
  <si>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</si>
  <si>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</si>
  <si>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</si>
  <si>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</si>
  <si>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</si>
  <si>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</si>
  <si>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</si>
  <si>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</si>
  <si>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</si>
  <si>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</si>
  <si>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</si>
  <si>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</si>
  <si>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</si>
  <si>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</si>
  <si>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</si>
  <si>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</si>
  <si>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</si>
  <si>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</si>
  <si>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</si>
  <si>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</si>
  <si>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</si>
  <si>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</si>
  <si>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</si>
  <si>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</si>
  <si>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</si>
  <si>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</si>
  <si>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</si>
  <si>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</si>
  <si>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</si>
  <si>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</si>
  <si>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</si>
  <si>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</si>
  <si>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</si>
  <si>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</si>
  <si>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</si>
  <si>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</si>
  <si>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</si>
  <si>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</si>
  <si>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</si>
  <si>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</si>
  <si>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</si>
  <si>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</si>
  <si>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</si>
  <si>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</si>
  <si>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</si>
  <si>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</si>
  <si>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</si>
  <si>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</si>
  <si>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</si>
  <si>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</si>
  <si>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</si>
  <si>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</si>
  <si>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</si>
  <si>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</si>
  <si>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</si>
  <si>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</si>
  <si>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</si>
  <si>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</si>
  <si>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</si>
  <si>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</si>
  <si>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</si>
  <si>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</si>
  <si>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</si>
  <si>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</si>
  <si>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</si>
  <si>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</si>
  <si>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</si>
  <si>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</si>
  <si>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</si>
  <si>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</si>
  <si>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</si>
  <si>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</si>
  <si>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</si>
  <si>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</si>
  <si>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</si>
  <si>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</si>
  <si>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</si>
  <si>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</si>
  <si>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</si>
  <si>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</si>
  <si>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</si>
  <si>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</si>
  <si>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</si>
  <si>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</si>
  <si>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</si>
  <si>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</si>
  <si>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</si>
  <si>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</si>
  <si>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</si>
  <si>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</si>
  <si>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</si>
  <si>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</si>
  <si>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</si>
  <si>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</si>
  <si>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</si>
  <si>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</si>
  <si>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</si>
  <si>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</si>
  <si>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</si>
  <si>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</si>
  <si>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</si>
  <si>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</si>
  <si>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</si>
  <si>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</si>
  <si>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</si>
  <si>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</si>
  <si>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</si>
  <si>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</si>
  <si>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</si>
  <si>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</si>
  <si>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</si>
  <si>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</si>
  <si>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</si>
  <si>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</si>
  <si>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</si>
  <si>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</si>
  <si>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</si>
  <si>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</si>
  <si>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</si>
  <si>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</si>
  <si>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</si>
  <si>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</si>
  <si>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</si>
  <si>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</si>
  <si>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</si>
  <si>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</si>
  <si>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</si>
  <si>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</si>
  <si>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</si>
  <si>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</si>
  <si>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</si>
  <si>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</si>
  <si>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</si>
  <si>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</si>
  <si>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</si>
  <si>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</si>
  <si>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</si>
  <si>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</si>
  <si>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</si>
  <si>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</si>
  <si>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</si>
  <si>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</si>
  <si>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</si>
  <si>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</si>
  <si>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</si>
  <si>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</si>
  <si>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</si>
  <si>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</si>
  <si>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</si>
  <si>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</si>
  <si>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</si>
  <si>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</si>
  <si>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</si>
  <si>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</si>
  <si>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</si>
  <si>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</si>
  <si>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</si>
  <si>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</si>
  <si>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</si>
  <si>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</si>
  <si>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</si>
  <si>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</si>
  <si>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</si>
  <si>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</si>
  <si>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</si>
  <si>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</si>
  <si>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</si>
  <si>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</si>
  <si>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</si>
  <si>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</si>
  <si>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</si>
  <si>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</si>
  <si>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</si>
  <si>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</si>
  <si>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</si>
  <si>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</si>
  <si>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</si>
  <si>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</si>
  <si>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</si>
  <si>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</si>
  <si>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</si>
  <si>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</si>
  <si>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</si>
  <si>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</si>
  <si>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</si>
  <si>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</si>
  <si>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</si>
  <si>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</si>
  <si>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</si>
  <si>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</si>
  <si>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</si>
  <si>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</si>
  <si>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</si>
  <si>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</si>
  <si>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</si>
  <si>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</si>
  <si>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</si>
  <si>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</si>
  <si>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</si>
  <si>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</si>
  <si>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</si>
  <si>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</si>
  <si>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</si>
  <si>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</si>
  <si>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</si>
  <si>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</si>
  <si>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</si>
  <si>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</si>
  <si>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</si>
  <si>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</si>
  <si>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</si>
  <si>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</si>
  <si>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</si>
  <si>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</si>
  <si>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</si>
  <si>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</si>
  <si>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</si>
  <si>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</si>
  <si>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</si>
  <si>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</si>
  <si>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</si>
  <si>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</si>
  <si>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</si>
  <si>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</si>
  <si>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</si>
  <si>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</si>
  <si>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</si>
  <si>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</si>
  <si>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</si>
  <si>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</si>
  <si>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</si>
  <si>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</si>
  <si>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</si>
  <si>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</si>
  <si>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</si>
  <si>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</si>
  <si>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</si>
  <si>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</si>
  <si>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</si>
  <si>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</si>
  <si>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</si>
  <si>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</si>
  <si>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</si>
  <si>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</si>
  <si>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</si>
  <si>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</si>
  <si>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</si>
  <si>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</si>
  <si>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</si>
  <si>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</si>
  <si>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</si>
  <si>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</si>
  <si>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</si>
  <si>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</si>
  <si>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</si>
  <si>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</si>
  <si>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</si>
  <si>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</si>
  <si>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</si>
  <si>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</si>
  <si>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</si>
  <si>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</si>
  <si>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</si>
  <si>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</si>
  <si>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</si>
  <si>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</si>
  <si>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</si>
  <si>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</si>
  <si>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</si>
  <si>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</si>
  <si>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</si>
  <si>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</si>
  <si>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</si>
  <si>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</si>
  <si>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</si>
  <si>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</si>
  <si>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</si>
  <si>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</si>
  <si>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</si>
  <si>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</si>
  <si>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</si>
  <si>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</si>
  <si>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</si>
  <si>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</si>
  <si>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</si>
  <si>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</si>
  <si>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</si>
  <si>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</si>
  <si>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</si>
  <si>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</si>
  <si>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</si>
  <si>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</si>
  <si>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</si>
  <si>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</si>
  <si>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</si>
  <si>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</si>
  <si>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</si>
  <si>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</si>
  <si>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</si>
  <si>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</si>
  <si>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</si>
  <si>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</si>
  <si>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</si>
  <si>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</si>
  <si>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</si>
  <si>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</si>
  <si>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</si>
  <si>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</si>
  <si>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</si>
  <si>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</si>
  <si>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</si>
  <si>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</si>
  <si>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</si>
  <si>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</si>
  <si>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</si>
  <si>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</si>
  <si>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</si>
  <si>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</si>
  <si>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</si>
  <si>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</si>
  <si>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</si>
  <si>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</si>
  <si>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</si>
  <si>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</si>
  <si>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</si>
  <si>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</si>
  <si>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</si>
  <si>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</si>
  <si>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</si>
  <si>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</si>
  <si>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</si>
  <si>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</si>
  <si>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</si>
  <si>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</si>
  <si>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</si>
  <si>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</si>
  <si>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</si>
  <si>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</si>
  <si>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</si>
  <si>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</si>
  <si>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</si>
  <si>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</si>
  <si>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</si>
  <si>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</si>
  <si>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</si>
  <si>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</si>
  <si>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</si>
  <si>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</si>
  <si>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</si>
  <si>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</si>
  <si>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</si>
  <si>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</si>
  <si>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</si>
  <si>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</si>
  <si>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</si>
  <si>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</si>
  <si>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</si>
  <si>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</si>
  <si>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</si>
  <si>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</si>
  <si>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</si>
  <si>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</si>
  <si>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</si>
  <si>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</si>
  <si>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</si>
  <si>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</si>
  <si>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</si>
  <si>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</si>
  <si>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</si>
  <si>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</si>
  <si>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</si>
  <si>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</si>
  <si>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</si>
  <si>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</si>
  <si>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</si>
  <si>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</si>
  <si>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</si>
  <si>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</si>
  <si>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</si>
  <si>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</si>
  <si>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</si>
  <si>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</si>
  <si>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</si>
  <si>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</si>
  <si>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</si>
  <si>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</si>
  <si>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</si>
  <si>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</si>
  <si>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</si>
  <si>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</si>
  <si>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</si>
  <si>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</si>
  <si>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</si>
  <si>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</si>
  <si>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</si>
  <si>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</si>
  <si>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</si>
  <si>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</si>
  <si>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</si>
  <si>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</si>
  <si>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</si>
  <si>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</si>
  <si>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</si>
  <si>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</si>
  <si>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</si>
  <si>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</si>
  <si>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</si>
  <si>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</si>
  <si>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</si>
  <si>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</si>
  <si>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</si>
  <si>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</si>
  <si>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</si>
  <si>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</si>
  <si>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</si>
  <si>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</si>
  <si>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</si>
  <si>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</si>
  <si>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</si>
  <si>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</si>
  <si>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</si>
  <si>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</si>
  <si>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</si>
  <si>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</si>
  <si>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</si>
  <si>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</si>
  <si>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</si>
  <si>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</si>
  <si>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</si>
  <si>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</si>
  <si>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</si>
  <si>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</si>
  <si>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</si>
  <si>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</si>
  <si>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</si>
  <si>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</si>
  <si>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</si>
  <si>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</si>
  <si>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</si>
  <si>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</si>
  <si>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</si>
  <si>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</si>
  <si>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</si>
  <si>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</si>
  <si>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</si>
  <si>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</si>
  <si>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</si>
  <si>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</si>
  <si>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</si>
  <si>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</si>
  <si>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</si>
  <si>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</si>
  <si>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</si>
  <si>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</si>
  <si>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</si>
  <si>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</si>
  <si>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</si>
  <si>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</si>
  <si>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</si>
  <si>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</si>
  <si>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</si>
  <si>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</si>
  <si>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</si>
  <si>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</si>
  <si>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</si>
  <si>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</si>
  <si>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</si>
  <si>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</si>
  <si>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</si>
  <si>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</si>
  <si>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</si>
  <si>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</si>
  <si>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</si>
  <si>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</si>
  <si>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</si>
  <si>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</si>
  <si>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</si>
  <si>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</si>
  <si>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</si>
  <si>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</si>
  <si>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</si>
  <si>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</si>
  <si>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</si>
  <si>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</si>
  <si>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</si>
  <si>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</si>
  <si>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</si>
  <si>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</si>
  <si>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</si>
  <si>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</si>
  <si>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</si>
  <si>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</si>
  <si>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</si>
  <si>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</si>
  <si>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</si>
  <si>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</si>
  <si>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</si>
  <si>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</si>
  <si>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</si>
  <si>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</si>
  <si>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</si>
  <si>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</si>
  <si>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</si>
  <si>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</si>
  <si>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</si>
  <si>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</si>
  <si>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</si>
  <si>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</si>
  <si>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</si>
  <si>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</si>
  <si>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</si>
  <si>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</si>
  <si>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</si>
  <si>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</si>
  <si>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</si>
  <si>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</si>
  <si>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</si>
  <si>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</si>
  <si>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</si>
  <si>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</si>
  <si>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</si>
  <si>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</si>
  <si>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</si>
  <si>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</si>
  <si>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</si>
  <si>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</si>
  <si>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</si>
  <si>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</si>
  <si>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</si>
  <si>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</si>
  <si>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</si>
  <si>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</si>
  <si>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</si>
  <si>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</si>
  <si>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</si>
  <si>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</si>
  <si>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</si>
  <si>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</si>
  <si>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</si>
  <si>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</si>
  <si>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</si>
  <si>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</si>
  <si>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</si>
  <si>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</si>
  <si>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</si>
  <si>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</si>
  <si>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</si>
  <si>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</si>
  <si>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</si>
  <si>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</si>
  <si>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</si>
  <si>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</si>
  <si>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</si>
  <si>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</si>
  <si>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</si>
  <si>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</si>
  <si>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</si>
  <si>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</si>
  <si>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</si>
  <si>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</si>
  <si>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</si>
  <si>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</si>
  <si>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</si>
  <si>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</si>
  <si>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</si>
  <si>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</si>
  <si>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</si>
  <si>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</si>
  <si>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</si>
  <si>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</si>
  <si>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</si>
  <si>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</si>
  <si>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</si>
  <si>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</si>
  <si>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</si>
  <si>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</si>
  <si>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</si>
  <si>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</si>
  <si>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</si>
  <si>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</si>
  <si>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</si>
  <si>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</si>
  <si>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</si>
  <si>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</si>
  <si>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</si>
  <si>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</si>
  <si>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</si>
  <si>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</si>
  <si>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</si>
  <si>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</si>
  <si>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</si>
  <si>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</si>
  <si>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</si>
  <si>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</si>
  <si>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</si>
  <si>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</si>
  <si>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</si>
  <si>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</si>
  <si>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</si>
  <si>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</si>
  <si>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</si>
  <si>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</si>
  <si>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</si>
  <si>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</si>
  <si>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</si>
  <si>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</si>
  <si>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</si>
  <si>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</si>
  <si>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</si>
  <si>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</si>
  <si>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</si>
  <si>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</si>
  <si>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</si>
  <si>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</si>
  <si>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</si>
  <si>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</si>
  <si>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</si>
  <si>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</si>
  <si>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</si>
  <si>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</si>
  <si>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</si>
  <si>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</si>
  <si>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</si>
  <si>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</si>
  <si>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</si>
  <si>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</si>
  <si>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</si>
  <si>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</si>
  <si>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</si>
  <si>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</si>
  <si>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</si>
  <si>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</si>
  <si>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</si>
  <si>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</si>
  <si>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</si>
  <si>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</si>
  <si>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</si>
  <si>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</si>
  <si>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</si>
  <si>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</si>
  <si>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</si>
  <si>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</si>
  <si>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</si>
  <si>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</si>
  <si>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</si>
  <si>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</si>
  <si>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</si>
  <si>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</si>
  <si>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</si>
  <si>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</si>
  <si>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</si>
  <si>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</si>
  <si>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</si>
  <si>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</si>
  <si>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</si>
  <si>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</si>
  <si>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</si>
  <si>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</si>
  <si>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</si>
  <si>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</si>
  <si>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</si>
  <si>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</si>
  <si>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</si>
  <si>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</si>
  <si>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</si>
  <si>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</si>
  <si>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</si>
  <si>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</si>
  <si>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</si>
  <si>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</si>
  <si>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</si>
  <si>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</si>
  <si>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</si>
  <si>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</si>
  <si>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</si>
  <si>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</si>
  <si>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</si>
  <si>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</si>
  <si>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</si>
  <si>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</si>
  <si>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</si>
  <si>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</si>
  <si>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</si>
  <si>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</si>
  <si>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</si>
  <si>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</si>
  <si>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</si>
  <si>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</si>
  <si>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</si>
  <si>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</si>
  <si>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</si>
  <si>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</si>
  <si>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</si>
  <si>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</si>
  <si>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</si>
  <si>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</si>
  <si>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</si>
  <si>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</si>
  <si>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</si>
  <si>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</si>
  <si>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</si>
  <si>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</si>
  <si>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</si>
  <si>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</si>
  <si>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</si>
  <si>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</si>
  <si>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</si>
  <si>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</si>
  <si>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</si>
  <si>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</si>
  <si>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</si>
  <si>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</si>
  <si>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</si>
  <si>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</si>
  <si>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</si>
  <si>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</si>
  <si>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</si>
  <si>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</si>
  <si>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</si>
  <si>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</si>
  <si>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</si>
  <si>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</si>
  <si>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</si>
  <si>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</si>
  <si>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</si>
  <si>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</si>
  <si>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</si>
  <si>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</si>
  <si>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</si>
  <si>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</si>
  <si>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</si>
  <si>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</si>
  <si>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</si>
  <si>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</si>
  <si>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</si>
  <si>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</si>
  <si>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</si>
  <si>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</si>
  <si>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</si>
  <si>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</si>
  <si>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</si>
  <si>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</si>
  <si>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</si>
  <si>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</si>
  <si>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</si>
  <si>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</si>
  <si>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</si>
  <si>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</si>
  <si>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</si>
  <si>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</si>
  <si>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</si>
  <si>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</si>
  <si>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</si>
  <si>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</si>
  <si>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</si>
  <si>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</si>
  <si>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</si>
  <si>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</si>
  <si>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</si>
  <si>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</si>
  <si>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</si>
  <si>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</si>
  <si>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</si>
  <si>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</si>
  <si>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</si>
  <si>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</si>
  <si>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</si>
  <si>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</si>
  <si>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</si>
  <si>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</si>
  <si>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</si>
  <si>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</si>
  <si>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</si>
  <si>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</si>
  <si>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</si>
  <si>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</si>
  <si>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</si>
  <si>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</si>
  <si>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</si>
  <si>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</si>
  <si>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</si>
  <si>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</si>
  <si>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</si>
  <si>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</si>
  <si>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</si>
  <si>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</si>
  <si>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</si>
  <si>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</si>
  <si>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</si>
  <si>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</si>
  <si>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</si>
  <si>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</si>
  <si>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</si>
  <si>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</si>
  <si>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</si>
  <si>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</si>
  <si>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</si>
  <si>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</si>
  <si>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</si>
  <si>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</si>
  <si>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</si>
  <si>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</si>
  <si>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</si>
  <si>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</si>
  <si>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</si>
  <si>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</si>
  <si>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</si>
  <si>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</si>
  <si>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</si>
  <si>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</si>
  <si>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</si>
  <si>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</si>
  <si>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</si>
  <si>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</si>
  <si>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</si>
  <si>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</si>
  <si>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</si>
  <si>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</si>
  <si>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</si>
  <si>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</si>
  <si>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</si>
  <si>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</si>
  <si>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</si>
  <si>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</si>
  <si>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</si>
  <si>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</si>
  <si>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</si>
  <si>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</si>
  <si>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</si>
  <si>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</si>
  <si>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</si>
  <si>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</si>
  <si>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</si>
  <si>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</si>
  <si>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</si>
  <si>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</si>
  <si>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</si>
  <si>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</si>
  <si>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</si>
  <si>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</si>
  <si>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</si>
  <si>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</si>
  <si>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</si>
  <si>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</si>
  <si>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</si>
  <si>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</si>
  <si>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</si>
  <si>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</si>
  <si>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</si>
  <si>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</si>
  <si>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</si>
  <si>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</si>
  <si>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</si>
  <si>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</si>
  <si>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</si>
  <si>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</si>
  <si>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</si>
  <si>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</si>
  <si>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</si>
  <si>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</si>
  <si>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</si>
  <si>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</si>
  <si>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</si>
  <si>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</si>
  <si>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</si>
  <si>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</si>
  <si>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</si>
  <si>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</si>
  <si>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</si>
  <si>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</si>
  <si>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</si>
  <si>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</si>
  <si>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</si>
  <si>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</si>
  <si>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</si>
  <si>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</si>
  <si>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</si>
  <si>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</si>
  <si>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</si>
  <si>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</si>
  <si>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</si>
  <si>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</si>
  <si>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</si>
  <si>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</si>
  <si>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</si>
  <si>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</si>
  <si>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</si>
  <si>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</si>
  <si>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</si>
  <si>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</si>
  <si>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</si>
  <si>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</si>
  <si>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</si>
  <si>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</si>
  <si>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</si>
  <si>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</si>
  <si>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</si>
  <si>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</si>
  <si>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</si>
  <si>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</si>
  <si>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</si>
  <si>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</si>
  <si>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</si>
  <si>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</si>
  <si>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</si>
  <si>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</si>
  <si>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</si>
  <si>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</si>
  <si>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</si>
  <si>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</si>
  <si>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</si>
  <si>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</si>
  <si>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</si>
  <si>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</si>
  <si>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</si>
  <si>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</si>
  <si>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</si>
  <si>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</si>
  <si>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</si>
  <si>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</si>
  <si>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</si>
  <si>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</si>
  <si>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</si>
  <si>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</si>
  <si>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</si>
  <si>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</si>
  <si>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</si>
  <si>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</si>
  <si>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</si>
  <si>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</si>
  <si>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</si>
  <si>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</si>
  <si>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</si>
  <si>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</si>
  <si>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</si>
  <si>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</si>
  <si>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</si>
  <si>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</si>
  <si>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</si>
  <si>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</si>
  <si>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</si>
  <si>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</si>
  <si>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</si>
  <si>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</si>
  <si>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</si>
  <si>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</si>
  <si>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</si>
  <si>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</si>
  <si>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</si>
  <si>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</si>
  <si>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</si>
  <si>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</si>
  <si>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</si>
  <si>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</si>
  <si>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</si>
  <si>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</si>
  <si>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</si>
  <si>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</si>
  <si>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</si>
  <si>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</si>
  <si>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</si>
  <si>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</si>
  <si>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</si>
  <si>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</si>
  <si>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</si>
  <si>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</si>
  <si>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</si>
  <si>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</si>
  <si>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</si>
  <si>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</si>
  <si>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</si>
  <si>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</si>
  <si>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</si>
  <si>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</si>
  <si>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</si>
  <si>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</si>
  <si>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</si>
  <si>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</si>
  <si>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</si>
  <si>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</si>
  <si>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</si>
  <si>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</si>
  <si>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</si>
  <si>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</si>
  <si>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</si>
  <si>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</si>
  <si>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</si>
  <si>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</si>
  <si>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</si>
  <si>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</si>
  <si>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</si>
  <si>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</si>
  <si>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</si>
  <si>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</si>
  <si>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</si>
  <si>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</si>
  <si>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</si>
  <si>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</si>
  <si>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</si>
  <si>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</si>
  <si>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</si>
  <si>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</si>
  <si>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</si>
  <si>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</si>
  <si>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</si>
  <si>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</si>
  <si>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</si>
  <si>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</si>
  <si>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</si>
  <si>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</si>
  <si>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</si>
  <si>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</si>
  <si>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</si>
  <si>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</si>
  <si>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</si>
  <si>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</si>
  <si>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</si>
  <si>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</si>
  <si>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</si>
  <si>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</si>
  <si>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</si>
  <si>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</si>
  <si>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</si>
  <si>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</si>
  <si>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</si>
  <si>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</si>
  <si>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</si>
  <si>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</si>
  <si>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</si>
  <si>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</si>
  <si>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</si>
  <si>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</si>
  <si>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</si>
  <si>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</si>
  <si>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</si>
  <si>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</si>
  <si>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</si>
  <si>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</si>
  <si>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</si>
  <si>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</si>
  <si>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</si>
  <si>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</si>
  <si>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</si>
  <si>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</si>
  <si>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</si>
  <si>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</si>
  <si>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</si>
  <si>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</si>
  <si>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</si>
  <si>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</si>
  <si>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</si>
  <si>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</si>
  <si>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</si>
  <si>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</si>
  <si>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</si>
  <si>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</si>
  <si>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</si>
  <si>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</si>
  <si>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</si>
  <si>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</si>
  <si>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</si>
  <si>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</si>
  <si>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</si>
  <si>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</si>
  <si>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</si>
  <si>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</si>
  <si>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</si>
  <si>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</si>
  <si>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</si>
  <si>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</si>
  <si>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</si>
  <si>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</si>
  <si>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</si>
  <si>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</si>
  <si>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</si>
  <si>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</si>
  <si>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</si>
  <si>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</si>
  <si>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</si>
  <si>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</si>
  <si>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</si>
  <si>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</si>
  <si>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</si>
  <si>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</si>
  <si>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</si>
  <si>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</si>
  <si>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</si>
  <si>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</si>
  <si>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</si>
  <si>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</si>
  <si>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</si>
  <si>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</si>
  <si>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</si>
  <si>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</si>
  <si>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</si>
  <si>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</si>
  <si>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</si>
  <si>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</si>
  <si>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</si>
  <si>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</si>
  <si>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</si>
  <si>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</si>
  <si>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</si>
  <si>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</si>
  <si>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</si>
  <si>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</si>
  <si>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</si>
  <si>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</si>
  <si>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</si>
  <si>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</si>
  <si>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</si>
  <si>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</si>
  <si>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</si>
  <si>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</si>
  <si>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</si>
  <si>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</si>
  <si>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</si>
  <si>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</si>
  <si>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</si>
  <si>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</si>
  <si>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</si>
  <si>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</si>
  <si>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</si>
  <si>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</si>
  <si>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</si>
  <si>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</si>
  <si>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</si>
  <si>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</si>
  <si>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</si>
  <si>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</si>
  <si>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</si>
  <si>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</si>
  <si>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</si>
  <si>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</si>
  <si>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</si>
  <si>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</si>
  <si>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</si>
  <si>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</si>
  <si>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</si>
  <si>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</si>
  <si>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</si>
  <si>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</si>
  <si>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</si>
  <si>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</si>
  <si>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</si>
  <si>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</si>
  <si>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</si>
  <si>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</si>
  <si>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</si>
  <si>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</si>
  <si>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</si>
  <si>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</si>
  <si>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</si>
  <si>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</si>
  <si>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</si>
  <si>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</si>
  <si>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</si>
  <si>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</si>
  <si>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</si>
  <si>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</si>
  <si>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</si>
  <si>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</si>
  <si>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</si>
  <si>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</si>
  <si>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</si>
  <si>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</si>
  <si>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</si>
  <si>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</si>
  <si>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</si>
  <si>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</si>
  <si>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</si>
  <si>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</si>
  <si>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</si>
  <si>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</si>
  <si>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</si>
  <si>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</si>
  <si>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</si>
  <si>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</si>
  <si>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</si>
  <si>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</si>
  <si>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</si>
  <si>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</si>
  <si>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</si>
  <si>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</si>
  <si>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</si>
  <si>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</si>
  <si>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</si>
  <si>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</si>
  <si>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</si>
  <si>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</si>
  <si>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</si>
  <si>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</si>
  <si>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</si>
  <si>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</si>
  <si>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</si>
  <si>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</si>
  <si>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</si>
  <si>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</si>
  <si>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</si>
  <si>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</si>
  <si>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</si>
  <si>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</si>
  <si>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</si>
  <si>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</si>
  <si>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</si>
  <si>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</si>
  <si>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</si>
  <si>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</si>
  <si>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</si>
  <si>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</si>
  <si>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</si>
  <si>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</si>
  <si>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</si>
  <si>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</si>
  <si>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</si>
  <si>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</si>
  <si>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</si>
  <si>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</si>
  <si>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</si>
  <si>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</si>
  <si>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</si>
  <si>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</si>
  <si>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</si>
  <si>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</si>
  <si>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</si>
  <si>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</si>
  <si>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</si>
  <si>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</si>
  <si>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</si>
  <si>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</si>
  <si>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</si>
  <si>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</si>
  <si>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</si>
  <si>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</si>
  <si>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</si>
  <si>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</si>
  <si>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</si>
  <si>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</si>
  <si>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</si>
  <si>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</si>
  <si>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</si>
  <si>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</si>
  <si>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</si>
  <si>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</si>
  <si>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</si>
  <si>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</si>
  <si>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</si>
  <si>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</si>
  <si>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</si>
  <si>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</si>
  <si>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</si>
  <si>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</si>
  <si>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</si>
  <si>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</si>
  <si>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</si>
  <si>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</si>
  <si>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</si>
  <si>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</si>
  <si>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</si>
  <si>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</si>
  <si>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</si>
  <si>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</si>
  <si>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</si>
  <si>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</si>
  <si>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</si>
  <si>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</si>
  <si>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</si>
  <si>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</si>
  <si>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</si>
  <si>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</si>
  <si>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</si>
  <si>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</si>
  <si>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</si>
  <si>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</si>
  <si>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</si>
  <si>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</si>
  <si>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</si>
  <si>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</si>
  <si>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</si>
  <si>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</si>
  <si>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</si>
  <si>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</si>
  <si>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</si>
  <si>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</si>
  <si>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</si>
  <si>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</si>
  <si>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</si>
  <si>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</si>
  <si>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</si>
  <si>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</si>
  <si>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</si>
  <si>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</si>
  <si>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</si>
  <si>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</si>
  <si>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</si>
  <si>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</si>
  <si>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</si>
  <si>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</si>
  <si>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</si>
  <si>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</si>
  <si>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</si>
  <si>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</si>
  <si>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</si>
  <si>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</si>
  <si>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</si>
  <si>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</si>
  <si>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</si>
  <si>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</si>
  <si>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</si>
  <si>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</si>
  <si>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</si>
  <si>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</si>
  <si>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</si>
  <si>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</si>
  <si>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</si>
  <si>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</si>
  <si>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</si>
  <si>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</si>
  <si>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</si>
  <si>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</si>
  <si>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</si>
  <si>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</si>
  <si>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</si>
  <si>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</si>
  <si>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</si>
  <si>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</si>
  <si>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</si>
  <si>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</si>
  <si>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</si>
  <si>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</si>
  <si>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</si>
  <si>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</si>
  <si>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</si>
  <si>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</si>
  <si>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</si>
  <si>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</si>
  <si>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</si>
  <si>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</si>
  <si>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</si>
  <si>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</si>
  <si>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</si>
  <si>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</si>
  <si>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</si>
  <si>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</si>
  <si>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</si>
  <si>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</si>
  <si>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</si>
  <si>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</si>
  <si>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</si>
  <si>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</si>
  <si>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</si>
  <si>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</si>
  <si>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</si>
  <si>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</si>
  <si>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</si>
  <si>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</si>
  <si>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</si>
  <si>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</si>
  <si>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</si>
  <si>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</si>
  <si>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</si>
  <si>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</si>
  <si>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</si>
  <si>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</si>
  <si>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</si>
  <si>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</si>
  <si>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</si>
  <si>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</si>
  <si>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</si>
  <si>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</si>
  <si>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</si>
  <si>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</si>
  <si>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</si>
  <si>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</si>
  <si>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</si>
  <si>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</si>
  <si>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</si>
  <si>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</si>
  <si>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</si>
  <si>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</si>
  <si>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</si>
  <si>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</si>
  <si>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</si>
  <si>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</si>
  <si>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</si>
  <si>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</si>
  <si>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</si>
  <si>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</si>
  <si>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</si>
  <si>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</si>
  <si>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</si>
  <si>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</si>
  <si>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</si>
  <si>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</si>
  <si>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</si>
  <si>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</si>
  <si>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</si>
  <si>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</si>
  <si>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</si>
  <si>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</si>
  <si>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</si>
  <si>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</si>
  <si>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</si>
  <si>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</si>
  <si>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</si>
  <si>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</si>
  <si>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</si>
  <si>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</si>
  <si>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</si>
  <si>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</si>
  <si>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</si>
  <si>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</si>
  <si>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</si>
  <si>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</si>
  <si>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</si>
  <si>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</si>
  <si>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</si>
  <si>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</si>
  <si>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</si>
  <si>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</si>
  <si>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</si>
  <si>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</si>
  <si>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</si>
  <si>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</si>
  <si>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</si>
  <si>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</si>
  <si>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</si>
  <si>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</si>
  <si>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</si>
  <si>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</si>
  <si>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</si>
  <si>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</si>
  <si>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</si>
  <si>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</si>
  <si>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</si>
  <si>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</si>
  <si>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</si>
  <si>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</si>
  <si>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</si>
  <si>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</si>
  <si>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</si>
  <si>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</si>
  <si>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</si>
  <si>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</si>
  <si>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</si>
  <si>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</si>
  <si>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</si>
  <si>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</si>
  <si>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</si>
  <si>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</si>
  <si>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</si>
  <si>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</si>
  <si>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</si>
  <si>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</si>
  <si>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</si>
  <si>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</si>
  <si>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</si>
  <si>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</si>
  <si>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</si>
  <si>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</si>
  <si>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</si>
  <si>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</si>
  <si>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</si>
  <si>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</si>
  <si>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</si>
  <si>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</si>
  <si>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</si>
  <si>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</si>
  <si>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</si>
  <si>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</si>
  <si>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</si>
  <si>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</si>
  <si>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</si>
  <si>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</si>
  <si>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</si>
  <si>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</si>
  <si>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</si>
  <si>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</si>
  <si>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</si>
  <si>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</si>
  <si>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</si>
  <si>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</si>
  <si>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</si>
  <si>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</si>
  <si>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</si>
  <si>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</si>
  <si>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</si>
  <si>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</si>
  <si>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</si>
  <si>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</si>
  <si>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</si>
  <si>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</si>
  <si>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</si>
  <si>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</si>
  <si>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</si>
  <si>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</si>
  <si>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</si>
  <si>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</si>
  <si>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</si>
  <si>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</si>
  <si>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</si>
  <si>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</si>
  <si>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</si>
  <si>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</si>
  <si>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</si>
  <si>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</si>
  <si>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</si>
  <si>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</si>
  <si>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</si>
  <si>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</si>
  <si>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</si>
  <si>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</si>
  <si>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</si>
  <si>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</si>
  <si>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</si>
  <si>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</si>
  <si>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</si>
  <si>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</si>
  <si>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</si>
  <si>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</si>
  <si>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</si>
  <si>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</si>
  <si>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</si>
  <si>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</si>
  <si>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</si>
  <si>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</si>
  <si>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</si>
  <si>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</si>
  <si>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</si>
  <si>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</si>
  <si>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</si>
  <si>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</si>
  <si>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</si>
  <si>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</si>
  <si>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</si>
  <si>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</si>
  <si>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</si>
  <si>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</si>
  <si>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</si>
  <si>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</si>
  <si>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</si>
  <si>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</si>
  <si>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</si>
  <si>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</si>
  <si>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</si>
  <si>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</si>
  <si>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</si>
  <si>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</si>
  <si>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</si>
  <si>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</si>
  <si>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</si>
  <si>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</si>
  <si>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</si>
  <si>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</si>
  <si>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</si>
  <si>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</si>
  <si>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</si>
  <si>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</si>
  <si>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</si>
  <si>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</si>
  <si>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</si>
  <si>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</si>
  <si>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</si>
  <si>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</si>
  <si>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</si>
  <si>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</si>
  <si>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</si>
  <si>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</si>
  <si>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</si>
  <si>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</si>
  <si>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</si>
  <si>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</si>
  <si>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</si>
  <si>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</si>
  <si>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</si>
  <si>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</si>
  <si>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</si>
  <si>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</si>
  <si>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</si>
  <si>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</si>
  <si>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</si>
  <si>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</si>
  <si>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</si>
  <si>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</si>
  <si>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</si>
  <si>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</si>
  <si>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</si>
  <si>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</si>
  <si>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</si>
  <si>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</si>
  <si>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</si>
  <si>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</si>
  <si>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</si>
  <si>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</si>
  <si>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</si>
  <si>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</si>
  <si>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</si>
  <si>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</si>
  <si>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</si>
  <si>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</si>
  <si>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</si>
  <si>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</si>
  <si>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</si>
  <si>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</si>
  <si>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</si>
  <si>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</si>
  <si>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</si>
  <si>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</si>
  <si>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</si>
  <si>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</si>
  <si>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</si>
  <si>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</si>
  <si>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</si>
  <si>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</si>
  <si>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</si>
  <si>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</si>
  <si>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</si>
  <si>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</si>
  <si>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</si>
  <si>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</si>
  <si>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</si>
  <si>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</si>
  <si>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</si>
  <si>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</si>
  <si>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</si>
  <si>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</si>
  <si>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</si>
  <si>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</si>
  <si>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</si>
  <si>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</si>
  <si>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</si>
  <si>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</si>
  <si>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</si>
  <si>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</si>
  <si>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</si>
  <si>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</si>
  <si>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</si>
  <si>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</si>
  <si>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</si>
  <si>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</si>
  <si>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</si>
  <si>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</si>
  <si>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</si>
  <si>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</si>
  <si>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</si>
  <si>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</si>
  <si>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</si>
  <si>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</si>
  <si>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</si>
  <si>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</si>
  <si>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</si>
  <si>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</si>
  <si>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</si>
  <si>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</si>
  <si>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</si>
  <si>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</si>
  <si>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</si>
  <si>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</si>
  <si>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</si>
  <si>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</si>
  <si>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</si>
  <si>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</si>
  <si>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</si>
  <si>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</si>
  <si>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</si>
  <si>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</si>
  <si>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</si>
  <si>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</si>
  <si>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</si>
  <si>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</si>
  <si>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</si>
  <si>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</si>
  <si>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</si>
  <si>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</si>
  <si>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</si>
  <si>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</si>
  <si>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</si>
  <si>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</si>
  <si>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</si>
  <si>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</si>
  <si>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</si>
  <si>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</si>
  <si>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</si>
  <si>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</si>
  <si>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</si>
  <si>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</si>
  <si>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</si>
  <si>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</si>
  <si>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</si>
  <si>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</si>
  <si>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</si>
  <si>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</si>
  <si>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</si>
  <si>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</si>
  <si>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</si>
  <si>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</si>
  <si>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</si>
  <si>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</si>
  <si>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</si>
  <si>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</si>
  <si>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</si>
  <si>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</si>
  <si>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</si>
  <si>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</si>
  <si>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</si>
  <si>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</si>
  <si>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</si>
  <si>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</si>
  <si>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</si>
  <si>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</si>
  <si>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</si>
  <si>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</si>
  <si>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</si>
  <si>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</si>
  <si>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</si>
  <si>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</si>
  <si>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</si>
  <si>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</si>
  <si>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</si>
  <si>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</si>
  <si>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</si>
  <si>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</si>
  <si>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</si>
  <si>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</si>
  <si>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</si>
  <si>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</si>
  <si>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</si>
  <si>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</si>
  <si>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</si>
  <si>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</si>
  <si>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</si>
  <si>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</si>
  <si>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</si>
  <si>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</si>
  <si>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</si>
  <si>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</si>
  <si>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</si>
  <si>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</si>
  <si>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</si>
  <si>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</si>
  <si>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</si>
  <si>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</si>
  <si>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</si>
  <si>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</si>
  <si>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</si>
  <si>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</si>
  <si>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</si>
  <si>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</si>
  <si>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</si>
  <si>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</si>
  <si>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</si>
  <si>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</si>
  <si>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</si>
  <si>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</si>
  <si>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</si>
  <si>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</si>
  <si>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</si>
  <si>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</si>
  <si>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</si>
  <si>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</si>
  <si>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</si>
  <si>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</si>
  <si>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</si>
  <si>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</si>
  <si>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</si>
  <si>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</si>
  <si>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</si>
  <si>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</si>
  <si>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</si>
  <si>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</si>
  <si>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</si>
  <si>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</si>
  <si>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</si>
  <si>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</si>
  <si>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</si>
  <si>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</si>
  <si>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</si>
  <si>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</si>
  <si>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</si>
  <si>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</si>
  <si>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</si>
  <si>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</si>
  <si>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</si>
  <si>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</si>
  <si>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</si>
  <si>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</si>
  <si>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</si>
  <si>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</si>
  <si>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</si>
  <si>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</si>
  <si>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</si>
  <si>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</si>
  <si>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</si>
  <si>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</si>
  <si>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</si>
  <si>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</si>
  <si>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</si>
  <si>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</si>
  <si>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</si>
  <si>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</si>
  <si>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</si>
  <si>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</si>
  <si>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</si>
  <si>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</si>
  <si>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</si>
  <si>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</si>
  <si>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</si>
  <si>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</si>
  <si>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</si>
  <si>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</si>
  <si>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</si>
  <si>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</si>
  <si>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</si>
  <si>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</si>
  <si>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</si>
  <si>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</si>
  <si>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</si>
  <si>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</si>
  <si>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</si>
  <si>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</si>
  <si>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</si>
  <si>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</si>
  <si>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</si>
  <si>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</si>
  <si>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</si>
  <si>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</si>
  <si>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</si>
  <si>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</si>
  <si>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</si>
  <si>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</si>
  <si>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</si>
  <si>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</si>
  <si>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</si>
  <si>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</si>
  <si>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</si>
  <si>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</si>
  <si>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</si>
  <si>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</si>
  <si>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</si>
  <si>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</si>
  <si>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</si>
  <si>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</si>
  <si>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</si>
  <si>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</si>
  <si>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</si>
  <si>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</si>
  <si>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</si>
  <si>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</si>
  <si>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</si>
  <si>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</si>
  <si>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</si>
  <si>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</si>
  <si>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</si>
  <si>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</si>
  <si>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</si>
  <si>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</si>
  <si>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</si>
  <si>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</si>
  <si>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</si>
  <si>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</si>
  <si>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</si>
  <si>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</si>
  <si>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</si>
  <si>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</si>
  <si>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</si>
  <si>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</si>
  <si>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</si>
  <si>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</si>
  <si>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</si>
  <si>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</si>
  <si>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</si>
  <si>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</si>
  <si>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</si>
  <si>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</si>
  <si>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</si>
  <si>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</si>
  <si>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</si>
  <si>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</si>
  <si>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</si>
  <si>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</si>
  <si>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</si>
  <si>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</si>
  <si>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</si>
  <si>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</si>
  <si>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</si>
  <si>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</si>
  <si>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</si>
  <si>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</si>
  <si>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</si>
  <si>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</si>
  <si>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</si>
  <si>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</si>
  <si>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</si>
  <si>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</si>
  <si>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</si>
  <si>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</si>
  <si>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</si>
  <si>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</si>
  <si>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</si>
  <si>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</si>
  <si>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</si>
  <si>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</si>
  <si>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</si>
  <si>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</si>
  <si>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</si>
  <si>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</si>
  <si>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</si>
  <si>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</si>
  <si>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</si>
  <si>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</si>
  <si>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</si>
  <si>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</si>
  <si>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</si>
  <si>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</si>
  <si>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</si>
  <si>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</si>
  <si>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</si>
  <si>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</si>
  <si>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</si>
  <si>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</si>
  <si>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</si>
  <si>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</si>
  <si>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</si>
  <si>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</si>
  <si>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</si>
  <si>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</si>
  <si>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</si>
  <si>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</si>
  <si>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</si>
  <si>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</si>
  <si>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</si>
  <si>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</si>
  <si>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</si>
  <si>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</si>
  <si>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</si>
  <si>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</si>
  <si>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</si>
  <si>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</si>
  <si>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</si>
  <si>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</si>
  <si>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</si>
  <si>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</si>
  <si>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</si>
  <si>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</si>
  <si>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</si>
  <si>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</si>
  <si>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</si>
  <si>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</si>
  <si>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</si>
  <si>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</si>
  <si>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</si>
  <si>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</si>
  <si>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</si>
  <si>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</si>
  <si>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</si>
  <si>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</si>
  <si>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</si>
  <si>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</si>
  <si>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</si>
  <si>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</si>
  <si>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</si>
  <si>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</si>
  <si>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</si>
  <si>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</si>
  <si>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</si>
  <si>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</si>
  <si>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</si>
  <si>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</si>
  <si>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</si>
  <si>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</si>
  <si>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</si>
  <si>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</si>
  <si>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</si>
  <si>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</si>
  <si>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</si>
  <si>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</si>
  <si>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</si>
  <si>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</si>
  <si>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</si>
  <si>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</si>
  <si>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</si>
  <si>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</si>
  <si>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</si>
  <si>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</si>
  <si>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</si>
  <si>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</si>
  <si>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</si>
  <si>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</si>
  <si>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</si>
  <si>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</si>
  <si>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</si>
  <si>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</si>
  <si>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</si>
  <si>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</si>
  <si>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</si>
  <si>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</si>
  <si>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</si>
  <si>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</si>
  <si>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</si>
  <si>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</si>
  <si>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</si>
  <si>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</si>
  <si>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</si>
  <si>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</si>
  <si>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</si>
  <si>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</si>
  <si>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</si>
  <si>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</si>
  <si>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</si>
  <si>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</si>
  <si>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</si>
  <si>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</si>
  <si>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</si>
  <si>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</si>
  <si>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</si>
  <si>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</si>
  <si>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</si>
  <si>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</si>
  <si>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</si>
  <si>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</si>
  <si>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</si>
  <si>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</si>
  <si>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</si>
  <si>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</si>
  <si>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</si>
  <si>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</si>
  <si>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</si>
  <si>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</si>
  <si>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</si>
  <si>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</si>
  <si>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</si>
  <si>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</si>
  <si>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</si>
  <si>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</si>
  <si>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</si>
  <si>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</si>
  <si>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</si>
  <si>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</si>
  <si>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</si>
  <si>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</si>
  <si>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</si>
  <si>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</si>
  <si>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</si>
  <si>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</si>
  <si>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</si>
  <si>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</si>
  <si>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</si>
  <si>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</si>
  <si>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</si>
  <si>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</si>
  <si>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</si>
  <si>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</si>
  <si>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</si>
  <si>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</si>
  <si>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</si>
  <si>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</si>
  <si>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</si>
  <si>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</si>
  <si>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</si>
  <si>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</si>
  <si>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</si>
  <si>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</si>
  <si>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</si>
  <si>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</si>
  <si>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</si>
  <si>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</si>
  <si>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</si>
  <si>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</si>
  <si>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</si>
  <si>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</si>
  <si>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</si>
  <si>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</si>
  <si>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</si>
  <si>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</si>
  <si>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</si>
  <si>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</si>
  <si>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</si>
  <si>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</si>
  <si>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</si>
  <si>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</si>
  <si>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</si>
  <si>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</si>
  <si>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</si>
  <si>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</si>
  <si>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</si>
  <si>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</si>
  <si>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</si>
  <si>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</si>
  <si>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</si>
  <si>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</si>
  <si>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</si>
  <si>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</si>
  <si>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</si>
  <si>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</si>
  <si>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</si>
  <si>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</si>
  <si>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</si>
  <si>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</si>
  <si>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</si>
  <si>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</si>
  <si>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</si>
  <si>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</si>
  <si>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</si>
  <si>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</si>
  <si>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</si>
  <si>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</si>
  <si>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</si>
  <si>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</si>
  <si>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</si>
  <si>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</si>
  <si>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</si>
  <si>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</si>
  <si>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</si>
  <si>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</si>
  <si>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</si>
  <si>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</si>
  <si>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</si>
  <si>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</si>
  <si>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</si>
  <si>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</si>
  <si>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</si>
  <si>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</si>
  <si>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</si>
  <si>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</si>
  <si>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</si>
  <si>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</si>
  <si>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</si>
  <si>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</si>
  <si>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</si>
  <si>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</si>
  <si>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</si>
  <si>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</si>
  <si>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</si>
  <si>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</si>
  <si>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</si>
  <si>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</si>
  <si>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</si>
  <si>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</si>
  <si>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</si>
  <si>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</si>
  <si>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</si>
  <si>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</si>
  <si>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</si>
  <si>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</si>
  <si>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</si>
  <si>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</si>
  <si>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</si>
  <si>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</si>
  <si>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</si>
  <si>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</si>
  <si>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</si>
  <si>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</si>
  <si>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</si>
  <si>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</si>
  <si>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</si>
  <si>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</si>
  <si>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</si>
  <si>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</si>
  <si>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</si>
  <si>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</si>
  <si>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</si>
  <si>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</si>
  <si>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</si>
  <si>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</si>
  <si>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</si>
  <si>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</si>
  <si>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</si>
  <si>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</si>
  <si>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</si>
  <si>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</si>
  <si>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</si>
  <si>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</si>
  <si>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</si>
  <si>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</si>
  <si>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</si>
  <si>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</si>
  <si>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</si>
  <si>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</si>
  <si>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</si>
  <si>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</si>
  <si>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</si>
  <si>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</si>
  <si>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</si>
  <si>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</si>
  <si>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</si>
  <si>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</si>
  <si>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</si>
  <si>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</si>
  <si>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</si>
  <si>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</si>
  <si>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</si>
  <si>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</si>
  <si>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</si>
  <si>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</si>
  <si>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</si>
  <si>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</si>
  <si>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</si>
  <si>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</si>
  <si>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</si>
  <si>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</si>
  <si>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</si>
  <si>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</si>
  <si>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</si>
  <si>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</si>
  <si>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</si>
  <si>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</si>
  <si>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</si>
  <si>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</si>
  <si>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</si>
  <si>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</si>
  <si>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</si>
  <si>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</si>
  <si>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</si>
  <si>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</si>
  <si>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</si>
  <si>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</si>
  <si>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</si>
  <si>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</si>
  <si>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</si>
  <si>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</si>
  <si>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</si>
  <si>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</si>
  <si>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</si>
  <si>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</si>
  <si>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</si>
  <si>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</si>
  <si>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</si>
  <si>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</si>
  <si>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</si>
  <si>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</si>
  <si>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</si>
  <si>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</si>
  <si>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</si>
  <si>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</si>
  <si>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</si>
  <si>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</si>
  <si>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</si>
  <si>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</si>
  <si>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</si>
  <si>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</si>
  <si>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</si>
  <si>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</si>
  <si>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</si>
  <si>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</si>
  <si>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</si>
  <si>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</si>
  <si>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</si>
  <si>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</si>
  <si>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</si>
  <si>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</si>
  <si>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</si>
  <si>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</si>
  <si>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</si>
  <si>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</si>
  <si>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</si>
  <si>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</si>
  <si>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</si>
  <si>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</si>
  <si>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</si>
  <si>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</si>
  <si>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</si>
  <si>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</si>
  <si>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</si>
  <si>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</si>
  <si>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</si>
  <si>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</si>
  <si>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</si>
  <si>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</si>
  <si>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</si>
  <si>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</si>
  <si>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</si>
  <si>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</si>
  <si>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</si>
  <si>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</si>
  <si>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</si>
  <si>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</si>
  <si>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</si>
  <si>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</si>
  <si>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</si>
  <si>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</si>
  <si>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</si>
  <si>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</si>
  <si>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</si>
  <si>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</si>
  <si>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</si>
  <si>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</si>
  <si>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</si>
  <si>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</si>
  <si>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</si>
  <si>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</si>
  <si>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</si>
  <si>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</si>
  <si>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</si>
  <si>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</si>
  <si>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</si>
  <si>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</si>
  <si>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</si>
  <si>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</si>
  <si>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</si>
  <si>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</si>
  <si>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</si>
  <si>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</si>
  <si>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</si>
  <si>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</si>
  <si>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</si>
  <si>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</si>
  <si>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</si>
  <si>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</si>
  <si>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</si>
  <si>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</si>
  <si>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</si>
  <si>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</si>
  <si>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</si>
  <si>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</si>
  <si>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</si>
  <si>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</si>
  <si>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</si>
  <si>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</si>
  <si>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</si>
  <si>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</si>
  <si>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</si>
  <si>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</si>
  <si>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</si>
  <si>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</si>
  <si>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</si>
  <si>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</si>
  <si>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</si>
  <si>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</si>
  <si>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</si>
  <si>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</si>
  <si>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</si>
  <si>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</si>
  <si>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</si>
  <si>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</si>
  <si>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</si>
  <si>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</si>
  <si>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</si>
  <si>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</si>
  <si>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</si>
  <si>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</si>
  <si>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</si>
  <si>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</si>
  <si>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</si>
  <si>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</si>
  <si>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</si>
  <si>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</si>
  <si>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</si>
  <si>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</si>
  <si>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</si>
  <si>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</si>
  <si>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</si>
  <si>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</si>
  <si>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</si>
  <si>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</si>
  <si>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</si>
  <si>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</si>
  <si>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</si>
  <si>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</si>
  <si>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</si>
  <si>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</si>
  <si>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</si>
  <si>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</si>
  <si>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</si>
  <si>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</si>
  <si>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</si>
  <si>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</si>
  <si>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</si>
  <si>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</si>
  <si>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</si>
  <si>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</si>
  <si>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</si>
  <si>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</si>
  <si>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</si>
  <si>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</si>
  <si>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</si>
  <si>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</si>
  <si>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</si>
  <si>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</si>
  <si>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</si>
  <si>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</si>
  <si>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</si>
  <si>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</si>
  <si>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</si>
  <si>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</si>
  <si>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</si>
  <si>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</si>
  <si>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</si>
  <si>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</si>
  <si>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</si>
  <si>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</si>
  <si>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</si>
  <si>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</si>
  <si>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</si>
  <si>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</si>
  <si>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</si>
  <si>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</si>
  <si>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</si>
  <si>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</si>
  <si>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</si>
  <si>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</si>
  <si>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</si>
  <si>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</si>
  <si>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</si>
  <si>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</si>
  <si>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</si>
  <si>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</si>
  <si>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</si>
  <si>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</si>
  <si>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</si>
  <si>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</si>
  <si>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</si>
  <si>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</si>
  <si>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</si>
  <si>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</si>
  <si>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</si>
  <si>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</si>
  <si>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</si>
  <si>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</si>
  <si>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</si>
  <si>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</si>
  <si>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</si>
  <si>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</si>
  <si>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</si>
  <si>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</si>
  <si>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</si>
  <si>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</si>
  <si>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</si>
  <si>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</si>
  <si>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</si>
  <si>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</si>
  <si>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</si>
  <si>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</si>
  <si>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</si>
  <si>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</si>
  <si>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</si>
  <si>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</si>
  <si>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</si>
  <si>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</si>
  <si>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</si>
  <si>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</si>
  <si>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</si>
  <si>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</si>
  <si>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</si>
  <si>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</si>
  <si>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</si>
  <si>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</si>
  <si>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</si>
  <si>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</si>
  <si>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</si>
  <si>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</si>
  <si>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</si>
  <si>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</si>
  <si>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</si>
  <si>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</si>
  <si>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</si>
  <si>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</si>
  <si>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</si>
  <si>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</si>
  <si>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</si>
  <si>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</si>
  <si>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</si>
  <si>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</si>
  <si>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</si>
  <si>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</si>
  <si>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</si>
  <si>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</si>
  <si>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</si>
  <si>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</si>
  <si>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</si>
  <si>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</si>
  <si>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</si>
  <si>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</si>
  <si>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</si>
  <si>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</si>
  <si>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</si>
  <si>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</si>
  <si>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</si>
  <si>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</si>
  <si>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</si>
  <si>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</si>
  <si>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</si>
  <si>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</si>
  <si>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</si>
  <si>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</si>
  <si>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</si>
  <si>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</si>
  <si>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</si>
  <si>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</si>
  <si>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</si>
  <si>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</si>
  <si>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</si>
  <si>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</si>
  <si>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</si>
  <si>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</si>
  <si>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</si>
  <si>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</si>
  <si>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</si>
  <si>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</si>
  <si>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</si>
  <si>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</si>
  <si>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</si>
  <si>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</si>
  <si>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</si>
  <si>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</si>
  <si>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</si>
  <si>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</si>
  <si>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</si>
  <si>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</si>
  <si>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</si>
  <si>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</si>
  <si>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</si>
  <si>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</si>
  <si>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</si>
  <si>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</si>
  <si>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</si>
  <si>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</si>
  <si>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</si>
  <si>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</si>
  <si>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</si>
  <si>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</si>
  <si>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</si>
  <si>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</si>
  <si>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</si>
  <si>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</si>
  <si>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</si>
  <si>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</si>
  <si>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</si>
  <si>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</si>
  <si>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</si>
  <si>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</si>
  <si>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</si>
  <si>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</si>
  <si>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</si>
  <si>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</si>
  <si>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</si>
  <si>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</si>
  <si>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</si>
  <si>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</si>
  <si>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</si>
  <si>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</si>
  <si>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</si>
  <si>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</si>
  <si>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</si>
  <si>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</si>
  <si>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</si>
  <si>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</si>
  <si>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</si>
  <si>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</si>
  <si>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</si>
  <si>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</si>
  <si>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</si>
  <si>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</si>
  <si>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</si>
  <si>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</si>
  <si>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</si>
  <si>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</si>
  <si>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</si>
  <si>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</si>
  <si>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</si>
  <si>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</si>
  <si>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</si>
  <si>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</si>
  <si>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</si>
  <si>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</si>
  <si>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</si>
  <si>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</si>
  <si>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</si>
  <si>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</si>
  <si>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</si>
  <si>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</si>
  <si>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</si>
  <si>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</si>
  <si>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</si>
  <si>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</si>
  <si>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</si>
  <si>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</si>
  <si>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</si>
  <si>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</si>
  <si>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</si>
  <si>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</si>
  <si>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</si>
  <si>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</si>
  <si>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</si>
  <si>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</si>
  <si>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</si>
  <si>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</si>
  <si>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</si>
  <si>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</si>
  <si>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</si>
  <si>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</si>
  <si>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</si>
  <si>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</si>
  <si>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</si>
  <si>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</si>
  <si>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</si>
  <si>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</si>
  <si>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</si>
  <si>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</si>
  <si>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</si>
  <si>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</si>
  <si>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</si>
  <si>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</si>
  <si>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</si>
  <si>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</si>
  <si>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</si>
  <si>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</si>
  <si>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</si>
  <si>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</si>
  <si>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</si>
  <si>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</si>
  <si>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</si>
  <si>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</si>
  <si>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</si>
  <si>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</si>
  <si>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</si>
  <si>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</si>
  <si>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</si>
  <si>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</si>
  <si>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</si>
  <si>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</si>
  <si>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</si>
  <si>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</si>
  <si>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</si>
  <si>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</si>
  <si>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</si>
  <si>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</si>
  <si>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</si>
  <si>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</si>
  <si>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</si>
  <si>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</si>
  <si>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</si>
  <si>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</si>
  <si>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</si>
  <si>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</si>
  <si>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</si>
  <si>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</si>
  <si>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</si>
  <si>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</si>
  <si>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</si>
  <si>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</si>
  <si>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</si>
  <si>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</si>
  <si>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</si>
  <si>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</si>
  <si>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</si>
  <si>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</si>
  <si>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</si>
  <si>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</si>
  <si>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</si>
  <si>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</si>
  <si>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</si>
  <si>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</si>
  <si>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</si>
  <si>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</si>
  <si>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</si>
  <si>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</si>
  <si>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</si>
  <si>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</si>
  <si>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</si>
  <si>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</si>
  <si>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</si>
  <si>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</si>
  <si>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</si>
  <si>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</si>
  <si>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</si>
  <si>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</si>
  <si>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</si>
  <si>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</si>
  <si>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</si>
  <si>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</si>
  <si>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</si>
  <si>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</si>
  <si>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</si>
  <si>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</si>
  <si>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</si>
  <si>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</si>
  <si>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</si>
  <si>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</si>
  <si>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</si>
  <si>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</si>
  <si>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</si>
  <si>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</si>
  <si>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</si>
  <si>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</si>
  <si>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</si>
  <si>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</si>
  <si>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</si>
  <si>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</si>
  <si>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</si>
  <si>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</si>
  <si>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</si>
  <si>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</si>
  <si>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</si>
  <si>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</si>
  <si>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</si>
  <si>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</si>
  <si>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</si>
  <si>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</si>
  <si>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</si>
  <si>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</si>
  <si>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</si>
  <si>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</si>
  <si>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</si>
  <si>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</si>
  <si>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</si>
  <si>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</si>
  <si>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</si>
  <si>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</si>
  <si>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</si>
  <si>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</si>
  <si>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</si>
  <si>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</si>
  <si>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</si>
  <si>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</si>
  <si>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</si>
  <si>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</si>
  <si>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</si>
  <si>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</si>
  <si>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</si>
  <si>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</si>
  <si>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</si>
  <si>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</si>
  <si>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</si>
  <si>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</si>
  <si>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</si>
  <si>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</si>
  <si>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</si>
  <si>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</si>
  <si>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</si>
  <si>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</si>
  <si>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</si>
  <si>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</si>
  <si>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</si>
  <si>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</si>
  <si>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</si>
  <si>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</si>
  <si>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</si>
  <si>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</si>
  <si>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</si>
  <si>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</si>
  <si>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</si>
  <si>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</si>
  <si>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</si>
  <si>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</si>
  <si>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</si>
  <si>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</si>
  <si>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</si>
  <si>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</si>
  <si>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</si>
  <si>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</si>
  <si>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</si>
  <si>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</si>
  <si>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</si>
  <si>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</si>
  <si>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</si>
  <si>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</si>
  <si>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</si>
  <si>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</si>
  <si>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</si>
  <si>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</si>
  <si>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</si>
  <si>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</si>
  <si>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</si>
  <si>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</si>
  <si>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</si>
  <si>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</si>
  <si>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</si>
  <si>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</si>
  <si>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</si>
  <si>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</si>
  <si>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</si>
  <si>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</si>
  <si>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</si>
  <si>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</si>
  <si>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</si>
  <si>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</si>
  <si>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</si>
  <si>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</si>
  <si>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</si>
  <si>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</si>
  <si>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</si>
  <si>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</si>
  <si>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</si>
  <si>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</si>
  <si>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</si>
  <si>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</si>
  <si>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</si>
  <si>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</si>
  <si>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</si>
  <si>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</si>
  <si>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</si>
  <si>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</si>
  <si>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</si>
  <si>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</si>
  <si>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</si>
  <si>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</si>
  <si>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</si>
  <si>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</si>
  <si>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</si>
  <si>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</si>
  <si>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</si>
  <si>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</si>
  <si>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</si>
  <si>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</si>
  <si>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</si>
  <si>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</si>
  <si>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</si>
  <si>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</si>
  <si>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</si>
  <si>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</si>
  <si>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</si>
  <si>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</si>
  <si>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</si>
  <si>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</si>
  <si>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</si>
  <si>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</si>
  <si>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</si>
  <si>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</si>
  <si>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</si>
  <si>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</si>
  <si>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</si>
  <si>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</si>
  <si>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</si>
  <si>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</si>
  <si>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</si>
  <si>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</si>
  <si>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</si>
  <si>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</si>
  <si>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</si>
  <si>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</si>
  <si>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</si>
  <si>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</si>
  <si>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</si>
  <si>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</si>
  <si>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</si>
  <si>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</si>
  <si>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</si>
  <si>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</si>
  <si>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</si>
  <si>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</si>
  <si>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</si>
  <si>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</si>
  <si>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</si>
  <si>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</si>
  <si>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</si>
  <si>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</si>
  <si>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</si>
  <si>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</si>
  <si>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</si>
  <si>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</si>
  <si>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</si>
  <si>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</si>
  <si>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</si>
  <si>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</si>
  <si>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</si>
  <si>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</si>
  <si>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</si>
  <si>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</si>
  <si>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</si>
  <si>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</si>
  <si>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</si>
  <si>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</si>
  <si>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</si>
  <si>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</si>
  <si>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</si>
  <si>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</si>
  <si>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</si>
  <si>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</si>
  <si>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</si>
  <si>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</si>
  <si>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</si>
  <si>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</si>
  <si>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</si>
  <si>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</si>
  <si>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</si>
  <si>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</si>
  <si>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</si>
  <si>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</si>
  <si>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</si>
  <si>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</si>
  <si>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</si>
  <si>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</si>
  <si>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</si>
  <si>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</si>
  <si>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</si>
  <si>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</si>
  <si>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</si>
  <si>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</si>
  <si>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</si>
  <si>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</si>
  <si>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</si>
  <si>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</si>
  <si>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</si>
  <si>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</si>
  <si>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</si>
  <si>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</si>
  <si>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</si>
  <si>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</si>
  <si>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</si>
  <si>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</si>
  <si>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</si>
  <si>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</si>
  <si>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</si>
  <si>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</si>
  <si>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</si>
  <si>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</si>
  <si>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</si>
  <si>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</si>
  <si>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</si>
  <si>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</si>
  <si>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</si>
  <si>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</si>
  <si>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</si>
  <si>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</si>
  <si>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</si>
  <si>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</si>
  <si>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</si>
  <si>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</si>
  <si>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</si>
  <si>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</si>
  <si>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</si>
  <si>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</si>
  <si>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</si>
  <si>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</si>
  <si>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</si>
  <si>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</si>
  <si>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</si>
  <si>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</si>
  <si>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</si>
  <si>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</si>
  <si>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</si>
  <si>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</si>
  <si>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</si>
  <si>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</si>
  <si>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</si>
  <si>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</si>
  <si>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</si>
  <si>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</si>
  <si>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</si>
  <si>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</si>
  <si>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</si>
  <si>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</si>
  <si>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</si>
  <si>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</si>
  <si>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</si>
  <si>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</si>
  <si>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</si>
  <si>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</si>
  <si>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</si>
  <si>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</si>
  <si>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</si>
  <si>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</si>
  <si>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</si>
  <si>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</si>
  <si>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</si>
  <si>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</si>
  <si>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</si>
  <si>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</si>
  <si>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</si>
  <si>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</si>
  <si>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</si>
  <si>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</si>
  <si>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</si>
  <si>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</si>
  <si>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</si>
  <si>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</si>
  <si>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</si>
  <si>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</si>
  <si>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</si>
  <si>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</si>
  <si>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</si>
  <si>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</si>
  <si>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</si>
  <si>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</si>
  <si>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</si>
  <si>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</si>
  <si>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</si>
  <si>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</si>
  <si>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</si>
  <si>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</si>
  <si>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</si>
  <si>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</si>
  <si>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</si>
  <si>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</si>
  <si>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</si>
  <si>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</si>
  <si>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</si>
  <si>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</si>
  <si>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</si>
  <si>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</si>
  <si>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</si>
  <si>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</si>
  <si>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</si>
  <si>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</si>
  <si>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</si>
  <si>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</si>
  <si>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</si>
  <si>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</si>
  <si>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</si>
  <si>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</si>
  <si>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</si>
  <si>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</si>
  <si>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</si>
  <si>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</si>
  <si>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</si>
  <si>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</si>
  <si>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</si>
  <si>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</si>
  <si>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</si>
  <si>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</si>
  <si>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</si>
  <si>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</si>
  <si>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</si>
  <si>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</si>
  <si>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</si>
  <si>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</si>
  <si>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</si>
  <si>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</si>
  <si>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</si>
  <si>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</si>
  <si>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</si>
  <si>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</si>
  <si>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</si>
  <si>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</si>
  <si>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</si>
  <si>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</si>
  <si>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</si>
  <si>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</si>
  <si>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</si>
  <si>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</si>
  <si>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</si>
  <si>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</si>
  <si>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</si>
  <si>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</si>
  <si>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</si>
  <si>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</si>
  <si>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</si>
  <si>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</si>
  <si>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</si>
  <si>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</si>
  <si>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</si>
  <si>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</si>
  <si>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</si>
  <si>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</si>
  <si>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</si>
  <si>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</si>
  <si>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</si>
  <si>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</si>
  <si>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</si>
  <si>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</si>
  <si>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</si>
  <si>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</si>
  <si>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</si>
  <si>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</si>
  <si>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</si>
  <si>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</si>
  <si>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</si>
  <si>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</si>
  <si>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</si>
  <si>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</si>
  <si>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</si>
  <si>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</si>
  <si>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</si>
  <si>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</si>
  <si>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</si>
  <si>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</si>
  <si>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</si>
  <si>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</si>
  <si>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</si>
  <si>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</si>
  <si>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</si>
  <si>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</si>
  <si>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</si>
  <si>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</si>
  <si>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</si>
  <si>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</si>
  <si>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</si>
  <si>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</si>
  <si>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</si>
  <si>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</si>
  <si>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</si>
  <si>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</si>
  <si>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</si>
  <si>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</si>
  <si>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</si>
  <si>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</si>
  <si>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</si>
  <si>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</si>
  <si>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</si>
  <si>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</si>
  <si>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</si>
  <si>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</si>
  <si>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</si>
  <si>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</si>
  <si>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</si>
  <si>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</si>
  <si>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</si>
  <si>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</si>
  <si>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</si>
  <si>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</si>
  <si>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</si>
  <si>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</si>
  <si>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</si>
  <si>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</si>
  <si>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</si>
  <si>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</si>
  <si>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</si>
  <si>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</si>
  <si>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</si>
  <si>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</si>
  <si>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</si>
  <si>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</si>
  <si>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</si>
  <si>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</si>
  <si>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</si>
  <si>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</si>
  <si>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</si>
  <si>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</si>
  <si>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</si>
  <si>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</si>
  <si>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</si>
  <si>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</si>
  <si>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</si>
  <si>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</si>
  <si>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</si>
  <si>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</si>
  <si>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</si>
  <si>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</si>
  <si>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</si>
  <si>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</si>
  <si>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</si>
  <si>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</si>
  <si>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</si>
  <si>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</si>
  <si>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</si>
  <si>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</si>
  <si>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</si>
  <si>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</si>
  <si>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</si>
  <si>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</si>
  <si>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</si>
  <si>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</si>
  <si>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</si>
  <si>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</si>
  <si>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</si>
  <si>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</si>
  <si>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</si>
  <si>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</si>
  <si>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</si>
  <si>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</si>
  <si>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</si>
  <si>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</si>
  <si>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</si>
  <si>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</si>
  <si>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</si>
  <si>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</si>
  <si>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</si>
  <si>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</si>
  <si>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</si>
  <si>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</si>
  <si>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</si>
  <si>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</si>
  <si>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</si>
  <si>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</si>
  <si>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</si>
  <si>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</si>
  <si>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</si>
  <si>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</si>
  <si>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</si>
  <si>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</si>
  <si>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</si>
  <si>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</si>
  <si>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</si>
  <si>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</si>
  <si>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</si>
  <si>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</si>
  <si>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</si>
  <si>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</si>
  <si>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</si>
  <si>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</si>
  <si>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</si>
  <si>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</si>
  <si>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</si>
  <si>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</si>
  <si>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</si>
  <si>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</si>
  <si>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</si>
  <si>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</si>
  <si>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</si>
  <si>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</si>
  <si>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</si>
  <si>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</si>
  <si>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</si>
  <si>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</si>
  <si>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</si>
  <si>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</si>
  <si>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</si>
  <si>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</si>
  <si>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</si>
  <si>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</si>
  <si>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</si>
  <si>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</si>
  <si>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</si>
  <si>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</si>
  <si>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</si>
  <si>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</si>
  <si>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</si>
  <si>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</si>
  <si>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</si>
  <si>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</si>
  <si>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</si>
  <si>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</si>
  <si>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</si>
  <si>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</si>
  <si>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</si>
  <si>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</si>
  <si>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</si>
  <si>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</si>
  <si>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</si>
  <si>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</si>
  <si>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</si>
  <si>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</si>
  <si>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</si>
  <si>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</si>
  <si>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</si>
  <si>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</si>
  <si>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</si>
  <si>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</si>
  <si>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</si>
  <si>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</si>
  <si>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</si>
  <si>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</si>
  <si>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</si>
  <si>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</si>
  <si>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</si>
  <si>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</si>
  <si>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</si>
  <si>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</si>
  <si>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</si>
  <si>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</si>
  <si>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</si>
  <si>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</si>
  <si>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</si>
  <si>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</si>
  <si>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</si>
  <si>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</si>
  <si>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</si>
  <si>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</si>
  <si>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</si>
  <si>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</si>
  <si>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</si>
  <si>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</si>
  <si>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</si>
  <si>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</si>
  <si>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</si>
  <si>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</si>
  <si>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</si>
  <si>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</si>
  <si>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</si>
  <si>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</si>
  <si>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</si>
  <si>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</si>
  <si>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</si>
  <si>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</si>
  <si>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</si>
  <si>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</si>
  <si>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</si>
  <si>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</si>
  <si>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</si>
  <si>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</si>
  <si>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</si>
  <si>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</si>
  <si>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</si>
  <si>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</si>
  <si>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</si>
  <si>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</si>
  <si>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</si>
  <si>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</si>
  <si>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</si>
  <si>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</si>
  <si>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</si>
  <si>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</si>
  <si>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</si>
  <si>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</si>
  <si>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</si>
  <si>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</si>
  <si>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</si>
  <si>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</si>
  <si>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</si>
  <si>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</si>
  <si>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</si>
  <si>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</si>
  <si>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</si>
  <si>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</si>
  <si>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</si>
  <si>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</si>
  <si>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</si>
  <si>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</si>
  <si>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</si>
  <si>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</si>
  <si>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</si>
  <si>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</si>
  <si>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</si>
  <si>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</si>
  <si>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</si>
  <si>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</si>
  <si>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</si>
  <si>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</si>
  <si>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</si>
  <si>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</si>
  <si>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</si>
  <si>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</si>
  <si>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</si>
  <si>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</si>
  <si>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</si>
  <si>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</si>
  <si>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</si>
  <si>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</si>
  <si>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</si>
  <si>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</si>
  <si>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</si>
  <si>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</si>
  <si>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</si>
  <si>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</si>
  <si>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</si>
  <si>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</si>
  <si>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</si>
  <si>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</si>
  <si>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</si>
  <si>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</si>
  <si>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</si>
  <si>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</si>
  <si>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</si>
  <si>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</si>
  <si>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</si>
  <si>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</si>
  <si>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</si>
  <si>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</si>
  <si>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</si>
  <si>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</si>
  <si>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</si>
  <si>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</si>
  <si>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</si>
  <si>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</si>
  <si>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</si>
  <si>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</si>
  <si>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</si>
  <si>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</si>
  <si>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</si>
  <si>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</si>
  <si>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</si>
  <si>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</si>
  <si>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</si>
  <si>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</si>
  <si>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</si>
  <si>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</si>
  <si>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</si>
  <si>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</si>
  <si>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</si>
  <si>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</si>
  <si>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</si>
  <si>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</si>
  <si>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</si>
  <si>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</si>
  <si>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</si>
  <si>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</si>
  <si>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</si>
  <si>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</si>
  <si>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</si>
  <si>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</si>
  <si>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</si>
  <si>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</si>
  <si>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</si>
  <si>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</si>
  <si>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</si>
  <si>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</si>
  <si>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</si>
  <si>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</si>
  <si>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</si>
  <si>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</si>
  <si>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</si>
  <si>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</si>
  <si>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</si>
  <si>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</si>
  <si>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</si>
  <si>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</si>
  <si>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</si>
  <si>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</si>
  <si>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</si>
  <si>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</si>
  <si>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</si>
  <si>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</si>
  <si>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</si>
  <si>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</si>
  <si>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</si>
  <si>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</si>
  <si>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</si>
  <si>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</si>
  <si>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</si>
  <si>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</si>
  <si>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</si>
  <si>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</si>
  <si>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</si>
  <si>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</si>
  <si>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</si>
  <si>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</si>
  <si>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</si>
  <si>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</si>
  <si>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</si>
  <si>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</si>
  <si>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</si>
  <si>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</si>
  <si>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</si>
  <si>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</si>
  <si>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</si>
  <si>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</si>
  <si>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</si>
  <si>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</si>
  <si>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</si>
  <si>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</si>
  <si>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</si>
  <si>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</si>
  <si>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</si>
  <si>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</si>
  <si>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</si>
  <si>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</si>
  <si>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</si>
  <si>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</si>
  <si>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</si>
  <si>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</si>
  <si>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</si>
  <si>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</si>
  <si>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</si>
  <si>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</si>
  <si>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</si>
  <si>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</si>
  <si>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</si>
  <si>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</si>
  <si>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</si>
  <si>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</si>
  <si>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</si>
  <si>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</si>
  <si>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</si>
  <si>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</si>
  <si>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</si>
  <si>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</si>
  <si>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</si>
  <si>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</si>
  <si>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</si>
  <si>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</si>
  <si>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</si>
  <si>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</si>
  <si>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</si>
  <si>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</si>
  <si>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</si>
  <si>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</si>
  <si>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</si>
  <si>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</si>
  <si>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</si>
  <si>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</si>
  <si>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</si>
  <si>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</si>
  <si>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</si>
  <si>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</si>
  <si>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</si>
  <si>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</si>
  <si>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</si>
  <si>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</si>
  <si>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</si>
  <si>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</si>
  <si>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</si>
  <si>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</si>
  <si>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</si>
  <si>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</si>
  <si>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</si>
  <si>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</si>
  <si>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</si>
  <si>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</si>
  <si>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</si>
  <si>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</si>
  <si>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</si>
  <si>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</si>
  <si>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</si>
  <si>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</si>
  <si>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</si>
  <si>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</si>
  <si>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</si>
  <si>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</si>
  <si>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</si>
  <si>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</si>
  <si>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</si>
  <si>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</si>
  <si>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</si>
  <si>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</si>
  <si>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</si>
  <si>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</si>
  <si>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</si>
  <si>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</si>
  <si>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</si>
  <si>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</si>
  <si>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</si>
  <si>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</si>
  <si>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</si>
  <si>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</si>
  <si>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</si>
  <si>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</si>
  <si>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</si>
  <si>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</si>
  <si>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</si>
  <si>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</si>
  <si>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</si>
  <si>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</si>
  <si>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</si>
  <si>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</si>
  <si>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</si>
  <si>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</si>
  <si>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</si>
  <si>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</si>
  <si>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</si>
  <si>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</si>
  <si>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</si>
  <si>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</si>
  <si>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</si>
  <si>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</si>
  <si>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</si>
  <si>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</si>
  <si>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</si>
  <si>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</si>
  <si>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</si>
  <si>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</si>
  <si>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</si>
  <si>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</si>
  <si>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</si>
  <si>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</si>
  <si>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</si>
  <si>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</si>
  <si>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</si>
  <si>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</si>
  <si>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</si>
  <si>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</si>
  <si>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</si>
  <si>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</si>
  <si>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</si>
  <si>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</si>
  <si>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</si>
  <si>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</si>
  <si>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</si>
  <si>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</si>
  <si>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</si>
  <si>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</si>
  <si>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</si>
  <si>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</si>
  <si>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</si>
  <si>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</si>
  <si>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</si>
  <si>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</si>
  <si>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</si>
  <si>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</si>
  <si>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</si>
  <si>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</si>
  <si>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</si>
  <si>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</si>
  <si>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</si>
  <si>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</si>
  <si>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</si>
  <si>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</si>
  <si>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</si>
  <si>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</si>
  <si>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</si>
  <si>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</si>
  <si>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</si>
  <si>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</si>
  <si>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</si>
  <si>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</si>
  <si>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</si>
  <si>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</si>
  <si>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</si>
  <si>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</si>
  <si>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</si>
  <si>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</si>
  <si>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</si>
  <si>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</si>
  <si>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</si>
  <si>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</si>
  <si>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</si>
  <si>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</si>
  <si>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</si>
  <si>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</si>
  <si>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</si>
  <si>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</si>
  <si>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</si>
  <si>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</si>
  <si>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</si>
  <si>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</si>
  <si>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</si>
  <si>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</si>
  <si>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</si>
  <si>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</si>
  <si>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</si>
  <si>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</si>
  <si>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</si>
  <si>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</si>
  <si>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</si>
  <si>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</si>
  <si>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</si>
  <si>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</si>
  <si>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</si>
  <si>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</si>
  <si>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</si>
  <si>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</si>
  <si>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</si>
  <si>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</si>
  <si>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</si>
  <si>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</si>
  <si>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</si>
  <si>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</si>
  <si>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</si>
  <si>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</si>
  <si>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</si>
  <si>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</si>
  <si>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</si>
  <si>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</si>
  <si>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</si>
  <si>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</si>
  <si>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</si>
  <si>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</si>
  <si>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</si>
  <si>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</si>
  <si>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</si>
  <si>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</si>
  <si>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</si>
  <si>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</si>
  <si>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</si>
  <si>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</si>
  <si>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</si>
  <si>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</si>
  <si>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</si>
  <si>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</si>
  <si>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</si>
  <si>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</si>
  <si>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</si>
  <si>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</si>
  <si>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</si>
  <si>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</si>
  <si>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</si>
  <si>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</si>
  <si>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</si>
  <si>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</si>
  <si>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</si>
  <si>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</si>
  <si>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</si>
  <si>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</si>
  <si>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</si>
  <si>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</si>
  <si>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</si>
  <si>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</si>
  <si>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</si>
  <si>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</si>
  <si>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</si>
  <si>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</si>
  <si>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</si>
  <si>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</si>
  <si>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</si>
  <si>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</si>
  <si>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</si>
  <si>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</si>
  <si>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</si>
  <si>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</si>
  <si>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</si>
  <si>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</si>
  <si>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</si>
  <si>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</si>
  <si>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</si>
  <si>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</si>
  <si>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</si>
  <si>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</si>
  <si>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</si>
  <si>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</si>
  <si>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</si>
  <si>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</si>
  <si>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</si>
  <si>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</si>
  <si>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</si>
  <si>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</si>
  <si>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</si>
  <si>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</si>
  <si>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</si>
  <si>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</si>
  <si>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</si>
  <si>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</si>
  <si>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</si>
  <si>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</si>
  <si>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</si>
  <si>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</si>
  <si>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</si>
  <si>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</si>
  <si>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</si>
  <si>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</si>
  <si>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</si>
  <si>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</si>
  <si>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</si>
  <si>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</si>
  <si>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</si>
  <si>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</si>
  <si>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</si>
  <si>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</si>
  <si>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</si>
  <si>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</si>
  <si>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</si>
  <si>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</si>
  <si>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</si>
  <si>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</si>
  <si>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</si>
  <si>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</si>
  <si>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</si>
  <si>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</si>
  <si>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</si>
  <si>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</si>
  <si>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</si>
  <si>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</si>
  <si>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</si>
  <si>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</si>
  <si>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</si>
  <si>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</si>
  <si>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</si>
  <si>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</si>
  <si>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</si>
  <si>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</si>
  <si>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</si>
  <si>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</si>
  <si>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</si>
  <si>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</si>
  <si>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</si>
  <si>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</si>
  <si>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</si>
  <si>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</si>
  <si>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</si>
  <si>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</si>
  <si>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</si>
  <si>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</si>
  <si>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</si>
  <si>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</si>
  <si>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</si>
  <si>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</si>
  <si>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</si>
  <si>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</si>
  <si>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</si>
  <si>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</si>
  <si>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</si>
  <si>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</si>
  <si>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</si>
  <si>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</si>
  <si>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</si>
  <si>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</si>
  <si>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</si>
  <si>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</si>
  <si>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</si>
  <si>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</si>
  <si>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</si>
  <si>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</si>
  <si>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</si>
  <si>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</si>
  <si>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</si>
  <si>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</si>
  <si>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</si>
  <si>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</si>
  <si>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</si>
  <si>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</si>
  <si>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</si>
  <si>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</si>
  <si>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</si>
  <si>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</si>
  <si>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</si>
  <si>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</si>
  <si>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</si>
  <si>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</si>
  <si>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</si>
  <si>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</si>
  <si>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</si>
  <si>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</si>
  <si>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</si>
  <si>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</si>
  <si>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</si>
  <si>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</si>
  <si>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</si>
  <si>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</si>
  <si>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</si>
  <si>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</si>
  <si>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</si>
  <si>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</si>
  <si>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</si>
  <si>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</si>
  <si>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</si>
  <si>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</si>
  <si>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</si>
  <si>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</si>
  <si>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</si>
  <si>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</si>
  <si>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</si>
  <si>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</si>
  <si>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</si>
  <si>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</si>
  <si>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</si>
  <si>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</si>
  <si>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</si>
  <si>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</si>
  <si>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</si>
  <si>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</si>
  <si>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</si>
  <si>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</si>
  <si>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</si>
  <si>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</si>
  <si>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</si>
  <si>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</si>
  <si>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</si>
  <si>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</si>
  <si>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</si>
  <si>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</si>
  <si>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</si>
  <si>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</si>
  <si>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</si>
  <si>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</si>
  <si>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</si>
  <si>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</si>
  <si>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</si>
  <si>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</si>
  <si>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</si>
  <si>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</si>
  <si>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</si>
  <si>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</si>
  <si>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</si>
  <si>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</si>
  <si>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</si>
  <si>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</si>
  <si>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</si>
  <si>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</si>
  <si>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</si>
  <si>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</si>
  <si>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</si>
  <si>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</si>
  <si>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</si>
  <si>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</si>
  <si>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</si>
  <si>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</si>
  <si>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</si>
  <si>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</si>
  <si>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</si>
  <si>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</si>
  <si>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</si>
  <si>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</si>
  <si>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</si>
  <si>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</si>
  <si>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</si>
  <si>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</si>
  <si>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</si>
  <si>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</si>
  <si>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</si>
  <si>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</si>
  <si>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</si>
  <si>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</si>
  <si>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</si>
  <si>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</si>
  <si>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</si>
  <si>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</si>
  <si>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</si>
  <si>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</si>
  <si>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</si>
  <si>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</si>
  <si>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</si>
  <si>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</si>
  <si>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</si>
  <si>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</si>
  <si>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</si>
  <si>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</si>
  <si>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</si>
  <si>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</si>
  <si>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</si>
  <si>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</si>
  <si>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</si>
  <si>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</si>
  <si>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</si>
  <si>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</si>
  <si>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</si>
  <si>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</si>
  <si>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</si>
  <si>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</si>
  <si>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</si>
  <si>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</si>
  <si>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</si>
  <si>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</si>
  <si>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</si>
  <si>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</si>
  <si>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</si>
  <si>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</si>
  <si>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</si>
  <si>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</si>
  <si>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</si>
  <si>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</si>
  <si>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</si>
  <si>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</si>
  <si>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</si>
  <si>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</si>
  <si>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</si>
  <si>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</si>
  <si>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</si>
  <si>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</si>
  <si>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</si>
  <si>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</si>
  <si>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</si>
  <si>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</si>
  <si>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</si>
  <si>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</si>
  <si>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</si>
  <si>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</si>
  <si>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</si>
  <si>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</si>
  <si>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</si>
  <si>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</si>
  <si>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</si>
  <si>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</si>
  <si>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</si>
  <si>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</si>
  <si>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</si>
  <si>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</si>
  <si>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</si>
  <si>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</si>
  <si>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</si>
  <si>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</si>
  <si>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</si>
  <si>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</si>
  <si>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</si>
  <si>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</si>
  <si>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</si>
  <si>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</si>
  <si>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</si>
  <si>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</si>
  <si>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</si>
  <si>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</si>
  <si>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</si>
  <si>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</si>
  <si>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</si>
  <si>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</si>
  <si>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</si>
  <si>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</si>
  <si>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</si>
  <si>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</si>
  <si>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</si>
  <si>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</si>
  <si>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</si>
  <si>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</si>
  <si>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</si>
  <si>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</si>
  <si>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</si>
  <si>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</si>
  <si>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</si>
  <si>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</si>
  <si>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</si>
  <si>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</si>
  <si>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</si>
  <si>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</si>
  <si>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</si>
  <si>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</si>
  <si>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</si>
  <si>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</si>
  <si>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</si>
  <si>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</si>
  <si>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</si>
  <si>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</si>
  <si>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</si>
  <si>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</si>
  <si>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</si>
  <si>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</si>
  <si>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</si>
  <si>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</si>
  <si>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</si>
  <si>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</si>
  <si>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</si>
  <si>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</si>
  <si>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</si>
  <si>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</si>
  <si>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</si>
  <si>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</si>
  <si>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</si>
  <si>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</si>
  <si>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</si>
  <si>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</si>
  <si>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</si>
  <si>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</si>
  <si>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</si>
  <si>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</si>
  <si>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</si>
  <si>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</si>
  <si>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</si>
  <si>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</si>
  <si>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</si>
  <si>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</si>
  <si>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</si>
  <si>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</si>
  <si>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</si>
  <si>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</si>
  <si>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</si>
  <si>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</si>
  <si>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</si>
  <si>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</si>
  <si>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</si>
  <si>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</si>
  <si>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</si>
  <si>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</si>
  <si>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</si>
  <si>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</si>
  <si>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</si>
  <si>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</si>
  <si>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</si>
  <si>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</si>
  <si>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</si>
  <si>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</si>
  <si>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</si>
  <si>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</si>
  <si>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</si>
  <si>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</si>
  <si>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</si>
  <si>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</si>
  <si>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</si>
  <si>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</si>
  <si>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</si>
  <si>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</si>
  <si>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</si>
  <si>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</si>
  <si>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</si>
  <si>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</si>
  <si>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</si>
  <si>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</si>
  <si>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</si>
  <si>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</si>
  <si>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</si>
  <si>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</si>
  <si>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</si>
  <si>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</si>
  <si>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</si>
  <si>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</si>
  <si>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</si>
  <si>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</si>
  <si>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</si>
  <si>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</si>
  <si>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</si>
  <si>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</si>
  <si>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</si>
  <si>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</si>
  <si>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</si>
  <si>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</si>
  <si>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</si>
  <si>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</si>
  <si>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</si>
  <si>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</si>
  <si>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</si>
  <si>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</si>
  <si>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</si>
  <si>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</si>
  <si>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</si>
  <si>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</si>
  <si>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</si>
  <si>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</si>
  <si>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</si>
  <si>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</si>
  <si>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</si>
  <si>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</si>
  <si>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</si>
  <si>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</si>
  <si>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</si>
  <si>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</si>
  <si>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</si>
  <si>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</si>
  <si>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</si>
  <si>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</si>
  <si>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</si>
  <si>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</si>
  <si>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</si>
  <si>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</si>
  <si>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</si>
  <si>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</si>
  <si>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</si>
  <si>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</si>
  <si>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</si>
  <si>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</si>
  <si>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</si>
  <si>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</si>
  <si>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</si>
  <si>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</si>
  <si>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</si>
  <si>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</si>
  <si>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</si>
  <si>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</si>
  <si>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</si>
  <si>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</si>
  <si>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</si>
  <si>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</si>
  <si>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</si>
  <si>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</si>
  <si>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</si>
  <si>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</si>
  <si>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</si>
  <si>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</si>
  <si>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</si>
  <si>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</si>
  <si>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</si>
  <si>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</si>
  <si>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</si>
  <si>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</si>
  <si>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</si>
  <si>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</si>
  <si>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</si>
  <si>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</si>
  <si>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</si>
  <si>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</si>
  <si>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</si>
  <si>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</si>
  <si>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</si>
  <si>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</si>
  <si>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</si>
  <si>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</si>
  <si>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</si>
  <si>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</si>
  <si>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</si>
  <si>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</si>
  <si>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</si>
  <si>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</si>
  <si>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</si>
  <si>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</si>
  <si>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</si>
  <si>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</si>
  <si>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</si>
  <si>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</si>
  <si>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</si>
  <si>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</si>
  <si>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</si>
  <si>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</si>
  <si>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</si>
  <si>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</si>
  <si>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</si>
  <si>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</si>
  <si>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</si>
  <si>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</si>
  <si>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</si>
  <si>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</si>
  <si>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</si>
  <si>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</si>
  <si>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</si>
  <si>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</si>
  <si>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</si>
  <si>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</si>
  <si>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</si>
  <si>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</si>
  <si>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</si>
  <si>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</si>
  <si>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</si>
  <si>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</si>
  <si>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</si>
  <si>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</si>
  <si>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</si>
  <si>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</si>
  <si>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</si>
  <si>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</si>
  <si>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</si>
  <si>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</si>
  <si>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</si>
  <si>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</si>
  <si>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</si>
  <si>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</si>
  <si>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</si>
  <si>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</si>
  <si>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</si>
  <si>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</si>
  <si>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</si>
  <si>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</si>
  <si>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</si>
  <si>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</si>
  <si>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</si>
  <si>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</si>
  <si>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</si>
  <si>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</si>
  <si>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</si>
  <si>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</si>
  <si>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</si>
  <si>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</si>
  <si>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</si>
  <si>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</si>
  <si>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</si>
  <si>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</si>
  <si>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</si>
  <si>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</si>
  <si>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</si>
  <si>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</si>
  <si>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</si>
  <si>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</si>
  <si>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</si>
  <si>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</si>
  <si>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</si>
  <si>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</si>
  <si>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</si>
  <si>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</si>
  <si>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</si>
  <si>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</si>
  <si>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</si>
  <si>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</si>
  <si>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</si>
  <si>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</si>
  <si>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</si>
  <si>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</si>
  <si>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</si>
  <si>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</si>
  <si>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</si>
  <si>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</si>
  <si>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</si>
  <si>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</si>
  <si>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</si>
  <si>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</si>
  <si>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</si>
  <si>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</si>
  <si>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</si>
  <si>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</si>
  <si>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</si>
  <si>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</si>
  <si>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</si>
  <si>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</si>
  <si>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</si>
  <si>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</si>
  <si>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</si>
  <si>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</si>
  <si>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</si>
  <si>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</si>
  <si>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</si>
  <si>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</si>
  <si>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</si>
  <si>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</si>
  <si>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</si>
  <si>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</si>
  <si>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</si>
  <si>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</si>
  <si>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</si>
  <si>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</si>
  <si>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</si>
  <si>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</si>
  <si>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</si>
  <si>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</si>
  <si>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</si>
  <si>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</si>
  <si>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</si>
  <si>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</si>
  <si>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</si>
  <si>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</si>
  <si>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</si>
  <si>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</si>
  <si>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</si>
  <si>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</si>
  <si>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</si>
  <si>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</si>
  <si>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</si>
  <si>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</si>
  <si>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</si>
  <si>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</si>
  <si>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</si>
  <si>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</si>
  <si>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</si>
  <si>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</si>
  <si>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</si>
  <si>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</si>
  <si>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</si>
  <si>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</si>
  <si>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</si>
  <si>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</si>
  <si>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</si>
  <si>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</si>
  <si>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</si>
  <si>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</si>
  <si>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</si>
  <si>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</si>
  <si>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</si>
  <si>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</si>
  <si>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</si>
  <si>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</si>
  <si>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</si>
  <si>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</si>
  <si>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</si>
  <si>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</si>
  <si>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</si>
  <si>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</si>
  <si>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</si>
  <si>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</si>
  <si>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</si>
  <si>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</si>
  <si>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</si>
  <si>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</si>
  <si>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</si>
  <si>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</si>
  <si>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</si>
  <si>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</si>
  <si>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</si>
  <si>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</si>
  <si>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</si>
  <si>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</si>
  <si>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</si>
  <si>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</si>
  <si>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</si>
  <si>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</si>
  <si>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</si>
  <si>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</si>
  <si>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</si>
  <si>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</si>
  <si>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</si>
  <si>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</si>
  <si>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</si>
  <si>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</si>
  <si>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</si>
  <si>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</si>
  <si>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</si>
  <si>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</si>
  <si>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</si>
  <si>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</si>
  <si>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</si>
  <si>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</si>
  <si>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</si>
  <si>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</si>
  <si>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</si>
  <si>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</si>
  <si>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</si>
  <si>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</si>
  <si>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</si>
  <si>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</si>
  <si>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</si>
  <si>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</si>
  <si>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</si>
  <si>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</si>
  <si>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</si>
  <si>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</si>
  <si>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</si>
  <si>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</si>
  <si>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</si>
  <si>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</si>
  <si>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</si>
  <si>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</si>
  <si>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</si>
  <si>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</si>
  <si>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</si>
  <si>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</si>
  <si>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</si>
  <si>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</si>
  <si>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</si>
  <si>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</si>
  <si>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</si>
  <si>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</si>
  <si>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</si>
  <si>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</si>
  <si>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</si>
  <si>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</si>
  <si>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</si>
  <si>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</si>
  <si>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</si>
  <si>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</si>
  <si>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</si>
  <si>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</si>
  <si>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</si>
  <si>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</si>
  <si>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</si>
  <si>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</si>
  <si>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</si>
  <si>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</si>
  <si>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</si>
  <si>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</si>
  <si>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</si>
  <si>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</si>
  <si>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</si>
  <si>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</si>
  <si>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</si>
  <si>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</si>
  <si>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</si>
  <si>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</si>
  <si>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</si>
  <si>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</si>
  <si>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</si>
  <si>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</si>
  <si>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</si>
  <si>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</si>
  <si>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</si>
  <si>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</si>
  <si>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</si>
  <si>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</si>
  <si>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</si>
  <si>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</si>
  <si>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</si>
  <si>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</si>
  <si>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</si>
  <si>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</si>
  <si>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</si>
  <si>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</si>
  <si>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</si>
  <si>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</si>
  <si>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</si>
  <si>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</si>
  <si>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</si>
  <si>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</si>
  <si>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</si>
  <si>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</si>
  <si>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</si>
  <si>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</si>
  <si>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</si>
  <si>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</si>
  <si>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</si>
  <si>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</si>
  <si>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</si>
  <si>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</si>
  <si>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</si>
  <si>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</si>
  <si>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</si>
  <si>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</si>
  <si>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</si>
  <si>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</si>
  <si>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</si>
  <si>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</si>
  <si>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</si>
  <si>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</si>
  <si>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</si>
  <si>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</si>
  <si>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</si>
  <si>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</si>
  <si>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</si>
  <si>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</si>
  <si>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</si>
  <si>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</si>
  <si>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</si>
  <si>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</si>
  <si>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</si>
  <si>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</si>
  <si>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</si>
  <si>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</si>
  <si>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</si>
  <si>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</si>
  <si>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</si>
  <si>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</si>
  <si>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</si>
  <si>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</si>
  <si>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</si>
  <si>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</si>
  <si>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</si>
  <si>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</si>
  <si>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</si>
  <si>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</si>
  <si>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</si>
  <si>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</si>
  <si>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</si>
  <si>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</si>
  <si>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</si>
  <si>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</si>
  <si>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</si>
  <si>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</si>
  <si>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</si>
  <si>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</si>
  <si>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</si>
  <si>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</si>
  <si>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</si>
  <si>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</si>
  <si>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</si>
  <si>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</si>
  <si>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</si>
  <si>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</si>
  <si>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</si>
  <si>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</si>
  <si>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</si>
  <si>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</si>
  <si>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</si>
  <si>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</si>
  <si>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</si>
  <si>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</si>
  <si>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</si>
  <si>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</si>
  <si>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</si>
  <si>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</si>
  <si>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</si>
  <si>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</si>
  <si>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</si>
  <si>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</si>
  <si>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</si>
  <si>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</si>
  <si>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</si>
  <si>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</si>
  <si>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</si>
  <si>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</si>
  <si>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</si>
  <si>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</si>
  <si>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</si>
  <si>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</si>
  <si>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</si>
  <si>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</si>
  <si>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</si>
  <si>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</si>
  <si>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</si>
  <si>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</si>
  <si>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</si>
  <si>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</si>
  <si>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</si>
  <si>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</si>
  <si>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</si>
  <si>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</si>
  <si>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</si>
  <si>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</si>
  <si>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</si>
  <si>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</si>
  <si>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</si>
  <si>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</si>
  <si>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</si>
  <si>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</si>
  <si>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</si>
  <si>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</si>
  <si>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</si>
  <si>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</si>
  <si>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</si>
  <si>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</si>
  <si>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</si>
  <si>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</si>
  <si>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</si>
  <si>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</si>
  <si>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</si>
  <si>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</si>
  <si>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</si>
  <si>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</si>
  <si>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</si>
  <si>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</si>
  <si>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</si>
  <si>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</si>
  <si>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</si>
  <si>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</si>
  <si>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</si>
  <si>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</si>
  <si>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</si>
  <si>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</si>
  <si>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</si>
  <si>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</si>
  <si>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</si>
  <si>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</si>
  <si>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</si>
  <si>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</si>
  <si>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</si>
  <si>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</si>
  <si>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</si>
  <si>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</si>
  <si>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</si>
  <si>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</si>
  <si>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</si>
  <si>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</si>
  <si>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</si>
  <si>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</si>
  <si>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</si>
  <si>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</si>
  <si>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</si>
  <si>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</si>
  <si>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</si>
  <si>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</si>
  <si>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</si>
  <si>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</si>
  <si>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</si>
  <si>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</si>
  <si>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</si>
  <si>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</si>
  <si>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</si>
  <si>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</si>
  <si>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</si>
  <si>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</si>
  <si>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</si>
  <si>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</si>
  <si>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</si>
  <si>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</si>
  <si>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</si>
  <si>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</si>
  <si>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</si>
  <si>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</si>
  <si>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</si>
  <si>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</si>
  <si>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</si>
  <si>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</si>
  <si>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</si>
  <si>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</si>
  <si>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</si>
  <si>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</si>
  <si>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</si>
  <si>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</si>
  <si>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</si>
  <si>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</si>
  <si>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</si>
  <si>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</si>
  <si>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</si>
  <si>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</si>
  <si>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</si>
  <si>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</si>
  <si>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</si>
  <si>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</si>
  <si>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</si>
  <si>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</si>
  <si>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</si>
  <si>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</si>
  <si>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</si>
  <si>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</si>
  <si>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</si>
  <si>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</si>
  <si>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</si>
  <si>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</si>
  <si>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</si>
  <si>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</si>
  <si>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</si>
  <si>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</si>
  <si>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</si>
  <si>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</si>
  <si>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</si>
  <si>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</si>
  <si>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</si>
  <si>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</si>
  <si>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</si>
  <si>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</si>
  <si>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</si>
  <si>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</si>
  <si>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</si>
  <si>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</si>
  <si>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</si>
  <si>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</si>
  <si>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</si>
  <si>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</si>
  <si>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</si>
  <si>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</si>
  <si>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</si>
  <si>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</si>
  <si>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</si>
  <si>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</si>
  <si>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</si>
  <si>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</si>
  <si>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</si>
  <si>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</si>
  <si>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</si>
  <si>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</si>
  <si>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</si>
  <si>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</si>
  <si>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</si>
  <si>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</si>
  <si>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</si>
  <si>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</si>
  <si>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</si>
  <si>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</si>
  <si>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</si>
  <si>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</si>
  <si>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</si>
  <si>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</si>
  <si>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</si>
  <si>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</si>
  <si>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</si>
  <si>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</si>
  <si>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</si>
  <si>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</si>
  <si>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</si>
  <si>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</si>
  <si>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</si>
  <si>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</si>
  <si>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</si>
  <si>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</si>
  <si>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</si>
  <si>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</si>
  <si>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</si>
  <si>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</si>
  <si>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</si>
  <si>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</si>
  <si>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</si>
  <si>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</si>
  <si>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</si>
  <si>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</si>
  <si>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</si>
  <si>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</si>
  <si>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</si>
  <si>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</si>
  <si>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</si>
  <si>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</si>
  <si>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</si>
  <si>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</si>
  <si>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</si>
  <si>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</si>
  <si>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</si>
  <si>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</si>
  <si>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</si>
  <si>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</si>
  <si>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</si>
  <si>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</si>
  <si>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</si>
  <si>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</si>
  <si>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</si>
  <si>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</si>
  <si>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</si>
  <si>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</si>
  <si>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</si>
  <si>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</si>
  <si>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</si>
  <si>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</si>
  <si>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</si>
  <si>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</si>
  <si>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</si>
  <si>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</si>
  <si>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</si>
  <si>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</si>
  <si>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</si>
  <si>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</si>
  <si>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</si>
  <si>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</si>
  <si>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</si>
  <si>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</si>
  <si>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</si>
  <si>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</si>
  <si>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</si>
  <si>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</si>
  <si>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</si>
  <si>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</si>
  <si>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</si>
  <si>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</si>
  <si>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</si>
  <si>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</si>
  <si>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</si>
  <si>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</si>
  <si>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</si>
  <si>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</si>
  <si>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</si>
  <si>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</si>
  <si>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</si>
  <si>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</si>
  <si>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</si>
  <si>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</si>
  <si>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</si>
  <si>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</si>
  <si>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</si>
  <si>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</si>
  <si>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</si>
  <si>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</si>
  <si>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</si>
  <si>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</si>
  <si>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</si>
  <si>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</si>
  <si>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</si>
  <si>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</si>
  <si>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</si>
  <si>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</si>
  <si>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</si>
  <si>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</si>
  <si>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</si>
  <si>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</si>
  <si>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</si>
  <si>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</si>
  <si>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</si>
  <si>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</si>
  <si>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</si>
  <si>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</si>
  <si>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</si>
  <si>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</si>
  <si>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</si>
  <si>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</si>
  <si>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</si>
  <si>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</si>
  <si>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</si>
  <si>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</si>
  <si>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</si>
  <si>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</si>
  <si>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</si>
  <si>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</si>
  <si>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</si>
  <si>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</si>
  <si>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</si>
  <si>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</si>
  <si>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</si>
  <si>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</si>
  <si>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</si>
  <si>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</si>
  <si>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</si>
  <si>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</si>
  <si>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</si>
  <si>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</si>
  <si>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</si>
  <si>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</si>
  <si>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</si>
  <si>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</si>
  <si>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</si>
  <si>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</si>
  <si>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</si>
  <si>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</si>
  <si>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</si>
  <si>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</si>
  <si>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</si>
  <si>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</si>
  <si>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</si>
  <si>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</si>
  <si>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</si>
  <si>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</si>
  <si>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</si>
  <si>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</si>
  <si>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</si>
  <si>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</si>
  <si>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</si>
  <si>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</si>
  <si>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</si>
  <si>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</si>
  <si>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</si>
  <si>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</si>
  <si>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</si>
  <si>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</si>
  <si>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</si>
  <si>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</si>
  <si>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</si>
  <si>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</si>
  <si>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</si>
  <si>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</si>
  <si>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</si>
  <si>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</si>
  <si>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</si>
  <si>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</si>
  <si>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</si>
  <si>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</si>
  <si>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</si>
  <si>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</si>
  <si>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</si>
  <si>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</si>
  <si>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</si>
  <si>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</si>
  <si>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</si>
  <si>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</si>
  <si>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</si>
  <si>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</si>
  <si>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</si>
  <si>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</si>
  <si>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</si>
  <si>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</si>
  <si>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</si>
  <si>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</si>
  <si>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</si>
  <si>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</si>
  <si>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</si>
  <si>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</si>
  <si>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</si>
  <si>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</si>
  <si>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</si>
  <si>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</si>
  <si>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</si>
  <si>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</si>
  <si>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</si>
  <si>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</si>
  <si>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</si>
  <si>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</si>
  <si>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</si>
  <si>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</si>
  <si>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</si>
  <si>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</si>
  <si>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</si>
  <si>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</si>
  <si>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</si>
  <si>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</si>
  <si>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</si>
  <si>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</si>
  <si>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</si>
  <si>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</si>
  <si>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</si>
  <si>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</si>
  <si>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</si>
  <si>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</si>
  <si>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</si>
  <si>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</si>
  <si>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</si>
  <si>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</si>
  <si>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</si>
  <si>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</si>
  <si>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</si>
  <si>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</si>
  <si>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</si>
  <si>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</si>
  <si>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</si>
  <si>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</si>
  <si>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</si>
  <si>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</si>
  <si>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</si>
  <si>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</si>
  <si>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</si>
  <si>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</si>
  <si>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</si>
  <si>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</si>
  <si>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</si>
  <si>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</si>
  <si>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</si>
  <si>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</si>
  <si>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</si>
  <si>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</si>
  <si>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</si>
  <si>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</si>
  <si>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</si>
  <si>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</si>
  <si>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</si>
  <si>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</si>
  <si>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</si>
  <si>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</si>
  <si>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</si>
  <si>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</si>
  <si>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</si>
  <si>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</si>
  <si>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</si>
  <si>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</si>
  <si>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</si>
  <si>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</si>
  <si>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</si>
  <si>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</si>
  <si>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</si>
  <si>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</si>
  <si>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</si>
  <si>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</si>
  <si>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</si>
  <si>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</si>
  <si>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</si>
  <si>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</si>
  <si>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</si>
  <si>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</si>
  <si>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</si>
  <si>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</si>
  <si>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</si>
  <si>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</si>
  <si>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</si>
  <si>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</si>
  <si>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</si>
  <si>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</si>
  <si>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</si>
  <si>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</si>
  <si>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</si>
  <si>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</si>
  <si>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</si>
  <si>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</si>
  <si>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</si>
  <si>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</si>
  <si>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</si>
  <si>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</si>
  <si>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</si>
  <si>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</si>
  <si>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</si>
  <si>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</si>
  <si>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</si>
  <si>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</si>
  <si>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</si>
  <si>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</si>
  <si>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</si>
  <si>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</si>
  <si>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</si>
  <si>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</si>
  <si>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</si>
  <si>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</si>
  <si>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</si>
  <si>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</si>
  <si>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</si>
  <si>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</si>
  <si>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</si>
  <si>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</si>
  <si>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</si>
  <si>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</si>
  <si>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</si>
  <si>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</si>
  <si>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</si>
  <si>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</si>
  <si>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</si>
  <si>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</si>
  <si>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</si>
  <si>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</si>
  <si>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</si>
  <si>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</si>
  <si>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</si>
  <si>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</si>
  <si>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</si>
  <si>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</si>
  <si>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</si>
  <si>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</si>
  <si>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</si>
  <si>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</si>
  <si>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</si>
  <si>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</si>
  <si>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</si>
  <si>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</si>
  <si>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</si>
  <si>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</si>
  <si>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</si>
  <si>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</si>
  <si>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</si>
  <si>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</si>
  <si>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</si>
  <si>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</si>
  <si>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</si>
  <si>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</si>
  <si>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</si>
  <si>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</si>
  <si>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</si>
  <si>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</si>
  <si>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</si>
  <si>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</si>
  <si>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</si>
  <si>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</si>
  <si>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</si>
  <si>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</si>
  <si>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</si>
  <si>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</si>
  <si>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</si>
  <si>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</si>
  <si>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</si>
  <si>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</si>
  <si>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</si>
  <si>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</si>
  <si>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</si>
  <si>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</si>
  <si>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</si>
  <si>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</si>
  <si>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</si>
  <si>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</si>
  <si>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</si>
  <si>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</si>
  <si>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</si>
  <si>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</si>
  <si>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</si>
  <si>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</si>
  <si>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</si>
  <si>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</si>
  <si>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</si>
  <si>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</si>
  <si>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</si>
  <si>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</si>
  <si>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</si>
  <si>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</si>
  <si>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</si>
  <si>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</si>
  <si>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</si>
  <si>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</si>
  <si>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</si>
  <si>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</si>
  <si>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</si>
  <si>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</si>
  <si>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</si>
  <si>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</si>
  <si>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</si>
  <si>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</si>
  <si>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</si>
  <si>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</si>
  <si>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</si>
  <si>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</si>
  <si>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</si>
  <si>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</si>
  <si>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</si>
  <si>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</si>
  <si>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</si>
  <si>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</si>
  <si>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</si>
  <si>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</si>
  <si>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</si>
  <si>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</si>
  <si>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</si>
  <si>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</si>
  <si>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</si>
  <si>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</si>
  <si>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</si>
  <si>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</si>
  <si>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</si>
  <si>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</si>
  <si>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</si>
  <si>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</si>
  <si>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</si>
  <si>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</si>
  <si>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</si>
  <si>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</si>
  <si>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</si>
  <si>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</si>
  <si>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</si>
  <si>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</si>
  <si>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</si>
  <si>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</si>
  <si>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</si>
  <si>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</si>
  <si>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</si>
  <si>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</si>
  <si>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</si>
  <si>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</si>
  <si>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</si>
  <si>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</si>
  <si>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</si>
  <si>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</si>
  <si>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</si>
  <si>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</si>
  <si>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</si>
  <si>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</si>
  <si>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</si>
  <si>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</si>
  <si>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</si>
  <si>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</si>
  <si>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</si>
  <si>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</si>
  <si>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</si>
  <si>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</si>
  <si>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</si>
  <si>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</si>
  <si>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</si>
  <si>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</si>
  <si>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</si>
  <si>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</si>
  <si>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</si>
  <si>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</si>
  <si>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</si>
  <si>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</si>
  <si>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</si>
  <si>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</si>
  <si>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</si>
  <si>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</si>
  <si>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</si>
  <si>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</si>
  <si>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</si>
  <si>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</si>
  <si>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</si>
  <si>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</si>
  <si>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</si>
  <si>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</si>
  <si>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</si>
  <si>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</si>
  <si>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</si>
  <si>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</si>
  <si>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</si>
  <si>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</si>
  <si>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</si>
  <si>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</si>
  <si>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</si>
  <si>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</si>
  <si>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</si>
  <si>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</si>
  <si>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</si>
  <si>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</si>
  <si>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</si>
  <si>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</si>
  <si>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</si>
  <si>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</si>
  <si>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</si>
  <si>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</si>
  <si>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</si>
  <si>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</si>
  <si>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</si>
  <si>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</si>
  <si>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</si>
  <si>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</si>
  <si>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</si>
  <si>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</si>
  <si>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</si>
  <si>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</si>
  <si>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</si>
  <si>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</si>
  <si>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</si>
  <si>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</si>
  <si>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</si>
  <si>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</si>
  <si>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</si>
  <si>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</si>
  <si>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</si>
  <si>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</si>
  <si>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</si>
  <si>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</si>
  <si>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</si>
  <si>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</si>
  <si>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</si>
  <si>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</si>
  <si>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</si>
  <si>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</si>
  <si>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</si>
  <si>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</si>
  <si>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</si>
  <si>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</si>
  <si>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</si>
  <si>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</si>
  <si>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</si>
  <si>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</si>
  <si>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</si>
  <si>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</si>
  <si>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</si>
  <si>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</si>
  <si>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</si>
  <si>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</si>
  <si>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</si>
  <si>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</si>
  <si>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</si>
  <si>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</si>
  <si>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</si>
  <si>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</si>
  <si>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</si>
  <si>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</si>
  <si>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</si>
  <si>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</si>
  <si>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</si>
  <si>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</si>
  <si>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</si>
  <si>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</si>
  <si>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</si>
  <si>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</si>
  <si>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</si>
  <si>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</si>
  <si>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</si>
  <si>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</si>
  <si>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</si>
  <si>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</si>
  <si>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</si>
  <si>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</si>
  <si>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</si>
  <si>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</si>
  <si>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</si>
  <si>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</si>
  <si>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</si>
  <si>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</si>
  <si>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</si>
  <si>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</si>
  <si>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</si>
  <si>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</si>
  <si>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</si>
  <si>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</si>
  <si>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</si>
  <si>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</si>
  <si>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</si>
  <si>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</si>
  <si>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</si>
  <si>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</si>
  <si>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</si>
  <si>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</si>
  <si>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</si>
  <si>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</si>
  <si>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</si>
  <si>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</si>
  <si>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</si>
  <si>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</si>
  <si>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</si>
  <si>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</si>
  <si>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</si>
  <si>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</si>
  <si>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</si>
  <si>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</si>
  <si>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</si>
  <si>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</si>
  <si>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</si>
  <si>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</si>
  <si>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</si>
  <si>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</si>
  <si>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</si>
  <si>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</si>
  <si>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</si>
  <si>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</si>
  <si>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</si>
  <si>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</si>
  <si>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</si>
  <si>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</si>
  <si>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</si>
  <si>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</si>
  <si>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</si>
  <si>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</si>
  <si>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</si>
  <si>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</si>
  <si>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</si>
  <si>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</si>
  <si>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</si>
  <si>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</si>
  <si>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</si>
  <si>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</si>
  <si>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</si>
  <si>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</si>
  <si>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</si>
  <si>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</si>
  <si>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</si>
  <si>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</si>
  <si>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</si>
  <si>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</si>
  <si>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</si>
  <si>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</si>
  <si>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</si>
  <si>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</si>
  <si>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</si>
  <si>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</si>
  <si>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</si>
  <si>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</si>
  <si>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</si>
  <si>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</si>
  <si>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</si>
  <si>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</si>
  <si>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</si>
  <si>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</si>
  <si>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</si>
  <si>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</si>
  <si>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</si>
  <si>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</si>
  <si>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</si>
  <si>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</si>
  <si>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</si>
  <si>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</si>
  <si>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</si>
  <si>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</si>
  <si>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</si>
  <si>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</si>
  <si>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</si>
  <si>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</si>
  <si>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</si>
  <si>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</si>
  <si>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</si>
  <si>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</si>
  <si>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</si>
  <si>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</si>
  <si>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</si>
  <si>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</si>
  <si>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</si>
  <si>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</si>
  <si>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</si>
  <si>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</si>
  <si>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</si>
  <si>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</si>
  <si>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</si>
  <si>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</si>
  <si>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</si>
  <si>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</si>
  <si>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</si>
  <si>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</si>
  <si>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</si>
  <si>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</si>
  <si>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</si>
  <si>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</si>
  <si>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</si>
  <si>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</si>
  <si>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</si>
  <si>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</si>
  <si>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</si>
  <si>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</si>
  <si>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</si>
  <si>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</si>
  <si>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</si>
  <si>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</si>
  <si>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</si>
  <si>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</si>
  <si>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</si>
  <si>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</si>
  <si>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</si>
  <si>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</si>
  <si>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</si>
  <si>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</si>
  <si>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</si>
  <si>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</si>
  <si>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</si>
  <si>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</si>
  <si>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</si>
  <si>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</si>
  <si>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</si>
  <si>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</si>
  <si>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</si>
  <si>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</si>
  <si>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</si>
  <si>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</si>
  <si>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</si>
  <si>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</si>
  <si>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</si>
  <si>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</si>
  <si>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</si>
  <si>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</si>
  <si>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</si>
  <si>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</si>
  <si>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</si>
  <si>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</si>
  <si>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</si>
  <si>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</si>
  <si>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</si>
  <si>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</si>
  <si>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</si>
  <si>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</si>
  <si>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</si>
  <si>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</si>
  <si>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</si>
  <si>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</si>
  <si>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</si>
  <si>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</si>
  <si>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</si>
  <si>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</si>
  <si>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</si>
  <si>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</si>
  <si>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</si>
  <si>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</si>
  <si>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</si>
  <si>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</si>
  <si>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</si>
  <si>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</si>
  <si>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</si>
  <si>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</si>
  <si>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</si>
  <si>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</si>
  <si>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</si>
  <si>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</si>
  <si>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</si>
  <si>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</si>
  <si>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</si>
  <si>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</si>
  <si>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</si>
  <si>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</si>
  <si>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</si>
  <si>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</si>
  <si>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</si>
  <si>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</si>
  <si>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</si>
  <si>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</si>
  <si>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</si>
  <si>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</si>
  <si>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</si>
  <si>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</si>
  <si>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</si>
  <si>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</si>
  <si>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</si>
  <si>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</si>
  <si>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</si>
  <si>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</si>
  <si>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</si>
  <si>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</si>
  <si>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</si>
  <si>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</si>
  <si>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</si>
  <si>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</si>
  <si>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</si>
  <si>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</si>
  <si>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</si>
  <si>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</si>
  <si>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</si>
  <si>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</si>
  <si>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</si>
  <si>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</si>
  <si>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</si>
  <si>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</si>
  <si>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</si>
  <si>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</si>
  <si>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</si>
  <si>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</si>
  <si>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</si>
  <si>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</si>
  <si>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</si>
  <si>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</si>
  <si>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</si>
  <si>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</si>
  <si>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</si>
  <si>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</si>
  <si>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</si>
  <si>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</si>
  <si>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</si>
  <si>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</si>
  <si>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</si>
  <si>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</si>
  <si>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</si>
  <si>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</si>
  <si>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</si>
  <si>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</si>
  <si>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</si>
  <si>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</si>
  <si>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</si>
  <si>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</si>
  <si>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</si>
  <si>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</si>
  <si>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</si>
  <si>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</si>
  <si>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</si>
  <si>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</si>
  <si>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</si>
  <si>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</si>
  <si>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</si>
  <si>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</si>
  <si>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</si>
  <si>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</si>
  <si>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</si>
  <si>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</si>
  <si>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</si>
  <si>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</si>
  <si>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</si>
  <si>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</si>
  <si>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</si>
  <si>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</si>
  <si>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</si>
  <si>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</si>
  <si>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</si>
  <si>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</si>
  <si>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</si>
  <si>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</si>
  <si>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</si>
  <si>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</si>
  <si>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</si>
  <si>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</si>
  <si>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</si>
  <si>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</si>
  <si>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</si>
  <si>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</si>
  <si>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</si>
  <si>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</si>
  <si>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</si>
  <si>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</si>
  <si>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</si>
  <si>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</si>
  <si>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</si>
  <si>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</si>
  <si>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</si>
  <si>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</si>
  <si>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</si>
  <si>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</si>
  <si>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</si>
  <si>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</si>
  <si>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</si>
  <si>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</si>
  <si>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</si>
  <si>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</si>
  <si>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</si>
  <si>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</si>
  <si>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</si>
  <si>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</si>
  <si>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</si>
  <si>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</si>
  <si>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</si>
  <si>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</si>
  <si>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</si>
  <si>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</si>
  <si>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</si>
  <si>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</si>
  <si>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</si>
  <si>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</si>
  <si>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</si>
  <si>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</si>
  <si>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</si>
  <si>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</si>
  <si>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</si>
  <si>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</si>
  <si>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</si>
  <si>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</si>
  <si>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</si>
  <si>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</si>
  <si>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</si>
  <si>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</si>
  <si>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</si>
  <si>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</si>
  <si>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</si>
  <si>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</si>
  <si>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</si>
  <si>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</si>
  <si>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</si>
  <si>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</si>
  <si>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</si>
  <si>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</si>
  <si>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</si>
  <si>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</si>
  <si>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</si>
  <si>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</si>
  <si>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</si>
  <si>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</si>
  <si>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</si>
  <si>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</si>
  <si>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</si>
  <si>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</si>
  <si>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</si>
  <si>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</si>
  <si>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</si>
  <si>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</si>
  <si>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</si>
  <si>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</si>
  <si>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</si>
  <si>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</si>
  <si>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</si>
  <si>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</si>
  <si>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</si>
  <si>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</si>
  <si>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</si>
  <si>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</si>
  <si>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</si>
  <si>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</si>
  <si>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</si>
  <si>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</si>
  <si>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</si>
  <si>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</si>
  <si>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</si>
  <si>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</si>
  <si>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</si>
  <si>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</si>
  <si>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</si>
  <si>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</si>
  <si>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</si>
  <si>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</si>
  <si>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</si>
  <si>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</si>
  <si>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</si>
  <si>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</si>
  <si>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</si>
  <si>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</si>
  <si>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</si>
  <si>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</si>
  <si>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</si>
  <si>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</si>
  <si>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</si>
  <si>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</si>
  <si>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</si>
  <si>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</si>
  <si>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</si>
  <si>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</si>
  <si>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</si>
  <si>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</si>
  <si>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</si>
  <si>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</si>
  <si>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</si>
  <si>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</si>
  <si>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</si>
  <si>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</si>
  <si>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</si>
  <si>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</si>
  <si>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</si>
  <si>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</si>
  <si>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</si>
  <si>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</si>
  <si>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</si>
  <si>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</si>
  <si>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</si>
  <si>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</si>
  <si>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</si>
  <si>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</si>
  <si>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</si>
  <si>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</si>
  <si>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</si>
  <si>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</si>
  <si>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</si>
  <si>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</si>
  <si>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</si>
  <si>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</si>
  <si>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</si>
  <si>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</si>
  <si>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</si>
  <si>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</si>
  <si>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</si>
  <si>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</si>
  <si>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</si>
  <si>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</si>
  <si>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</si>
  <si>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</si>
  <si>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</si>
  <si>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</si>
  <si>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</si>
  <si>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</si>
  <si>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</si>
  <si>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</si>
  <si>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</si>
  <si>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</si>
  <si>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</si>
  <si>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</si>
  <si>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</si>
  <si>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</si>
  <si>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</si>
  <si>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</si>
  <si>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</si>
  <si>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</si>
  <si>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</si>
  <si>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</si>
  <si>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</si>
  <si>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</si>
  <si>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</si>
  <si>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</si>
  <si>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</si>
  <si>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</si>
  <si>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</si>
  <si>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</si>
  <si>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</si>
  <si>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</si>
  <si>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</si>
  <si>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</si>
  <si>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</si>
  <si>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</si>
  <si>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</si>
  <si>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</si>
  <si>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</si>
  <si>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</si>
  <si>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</si>
  <si>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</si>
  <si>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</si>
  <si>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</si>
  <si>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</si>
  <si>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</si>
  <si>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</si>
  <si>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</si>
  <si>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</si>
  <si>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</si>
  <si>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</si>
  <si>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</si>
  <si>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</si>
  <si>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</si>
  <si>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</si>
  <si>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</si>
  <si>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</si>
  <si>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</si>
  <si>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</si>
  <si>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</si>
  <si>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</si>
  <si>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</si>
  <si>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</si>
  <si>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</si>
  <si>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</si>
  <si>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</si>
  <si>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</si>
  <si>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</si>
  <si>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</si>
  <si>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</si>
  <si>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</si>
  <si>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</si>
  <si>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</si>
  <si>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</si>
  <si>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</si>
  <si>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</si>
  <si>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</si>
  <si>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</si>
  <si>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</si>
  <si>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</si>
  <si>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</si>
  <si>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</si>
  <si>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</si>
  <si>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</si>
  <si>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</si>
  <si>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</si>
  <si>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</si>
  <si>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</si>
  <si>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</si>
  <si>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</si>
  <si>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</si>
  <si>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</si>
  <si>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</si>
  <si>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</si>
  <si>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</si>
  <si>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</si>
  <si>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</si>
  <si>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</si>
  <si>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</si>
  <si>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</si>
  <si>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</si>
  <si>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</si>
  <si>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</si>
  <si>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</si>
  <si>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</si>
  <si>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</si>
  <si>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</si>
  <si>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</si>
  <si>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</si>
  <si>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</si>
  <si>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</si>
  <si>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</si>
  <si>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</si>
  <si>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</si>
  <si>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</si>
  <si>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</si>
  <si>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</si>
  <si>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</si>
  <si>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</si>
  <si>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</si>
  <si>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</si>
  <si>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</si>
  <si>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</si>
  <si>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</si>
  <si>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</si>
  <si>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</si>
  <si>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</si>
  <si>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</si>
  <si>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</si>
  <si>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</si>
  <si>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</si>
  <si>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</si>
  <si>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</si>
  <si>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</si>
  <si>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</si>
  <si>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</si>
  <si>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</si>
  <si>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</si>
  <si>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</si>
  <si>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</si>
  <si>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</si>
  <si>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</si>
  <si>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</si>
  <si>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</si>
  <si>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</si>
  <si>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</si>
  <si>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</si>
  <si>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</si>
  <si>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</si>
  <si>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</si>
  <si>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</si>
  <si>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</si>
  <si>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</si>
  <si>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</si>
  <si>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</si>
  <si>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</si>
  <si>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</si>
  <si>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</si>
  <si>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</si>
  <si>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</si>
  <si>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</si>
  <si>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</si>
  <si>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</si>
  <si>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</si>
  <si>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</si>
  <si>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</si>
  <si>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</si>
  <si>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</si>
  <si>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</si>
  <si>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</si>
  <si>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</si>
  <si>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</si>
  <si>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</si>
  <si>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</si>
  <si>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</si>
  <si>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</si>
  <si>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</si>
  <si>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</si>
  <si>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</si>
  <si>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</si>
  <si>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</si>
  <si>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</si>
  <si>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</si>
  <si>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</si>
  <si>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</si>
  <si>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</si>
  <si>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</si>
  <si>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</si>
  <si>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</si>
  <si>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</si>
  <si>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</si>
  <si>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</si>
  <si>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</si>
  <si>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</si>
  <si>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</si>
  <si>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</si>
  <si>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</si>
  <si>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</si>
  <si>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</si>
  <si>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</si>
  <si>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</si>
  <si>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</si>
  <si>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</si>
  <si>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</si>
  <si>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</si>
  <si>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</si>
  <si>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</si>
  <si>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</si>
  <si>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</si>
  <si>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</si>
  <si>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</si>
  <si>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</si>
  <si>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</si>
  <si>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</si>
  <si>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</si>
  <si>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</si>
  <si>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</si>
  <si>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</si>
  <si>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</si>
  <si>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</si>
  <si>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</si>
  <si>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</si>
  <si>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</si>
  <si>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</si>
  <si>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</si>
  <si>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</si>
  <si>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</si>
  <si>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</si>
  <si>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</si>
  <si>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</si>
  <si>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</si>
  <si>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</si>
  <si>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</si>
  <si>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</si>
  <si>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</si>
  <si>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</si>
  <si>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</si>
  <si>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</si>
  <si>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</si>
  <si>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</si>
  <si>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</si>
  <si>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</si>
  <si>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</si>
  <si>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</si>
  <si>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</si>
  <si>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</si>
  <si>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</si>
  <si>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</si>
  <si>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</si>
  <si>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</si>
  <si>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</si>
  <si>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</si>
  <si>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</si>
  <si>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</si>
  <si>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</si>
  <si>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</si>
  <si>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</si>
  <si>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</si>
  <si>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</si>
  <si>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</si>
  <si>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</si>
  <si>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</si>
  <si>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</si>
  <si>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</si>
  <si>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</si>
  <si>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</si>
  <si>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</si>
  <si>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</si>
  <si>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</si>
  <si>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</si>
  <si>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</si>
  <si>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</si>
  <si>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</si>
  <si>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</si>
  <si>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</si>
  <si>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</si>
  <si>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</si>
  <si>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</si>
  <si>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</si>
  <si>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</si>
  <si>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</si>
  <si>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</si>
  <si>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</si>
  <si>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</si>
  <si>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</si>
  <si>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</si>
  <si>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</si>
  <si>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</si>
  <si>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</si>
  <si>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</si>
  <si>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</si>
  <si>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</si>
  <si>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</si>
  <si>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</si>
  <si>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</si>
  <si>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</si>
  <si>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</si>
  <si>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</si>
  <si>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</si>
  <si>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</si>
  <si>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</si>
  <si>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</si>
  <si>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</si>
  <si>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</si>
  <si>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</si>
  <si>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</si>
  <si>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</si>
  <si>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</si>
  <si>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</si>
  <si>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</si>
  <si>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</si>
  <si>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</si>
  <si>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</si>
  <si>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</si>
  <si>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</si>
  <si>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</si>
  <si>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</si>
  <si>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</si>
  <si>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</si>
  <si>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</si>
  <si>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</si>
  <si>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</si>
  <si>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</si>
  <si>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</si>
  <si>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</si>
  <si>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</si>
  <si>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</si>
  <si>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</si>
  <si>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</si>
  <si>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</si>
  <si>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</si>
  <si>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</si>
  <si>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</si>
  <si>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</si>
  <si>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</si>
  <si>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</si>
  <si>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</si>
  <si>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</si>
  <si>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</si>
  <si>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</si>
  <si>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</si>
  <si>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</si>
  <si>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</si>
  <si>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</si>
  <si>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</si>
  <si>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</si>
  <si>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</si>
  <si>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</si>
  <si>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</si>
  <si>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</si>
  <si>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</si>
  <si>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</si>
  <si>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</si>
  <si>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</si>
  <si>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</si>
  <si>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</si>
  <si>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</si>
  <si>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</si>
  <si>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</si>
  <si>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</si>
  <si>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</si>
  <si>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</si>
  <si>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</si>
  <si>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</si>
  <si>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</si>
  <si>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</si>
  <si>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</si>
  <si>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</si>
  <si>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</si>
  <si>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</si>
  <si>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</si>
  <si>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</si>
  <si>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</si>
  <si>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</si>
  <si>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</si>
  <si>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</si>
  <si>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</si>
  <si>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</si>
  <si>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</si>
  <si>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</si>
  <si>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</si>
  <si>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</si>
  <si>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</si>
  <si>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</si>
  <si>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</si>
  <si>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</si>
  <si>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</si>
  <si>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</si>
  <si>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</si>
  <si>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</si>
  <si>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</si>
  <si>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</si>
  <si>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</si>
  <si>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</si>
  <si>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</si>
  <si>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</si>
  <si>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</si>
  <si>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</si>
  <si>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</si>
  <si>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</si>
  <si>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</si>
  <si>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</si>
  <si>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</si>
  <si>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</si>
  <si>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</si>
  <si>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</si>
  <si>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</si>
  <si>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</si>
  <si>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</si>
  <si>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</si>
  <si>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</si>
  <si>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</si>
  <si>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</si>
  <si>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</si>
  <si>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</si>
  <si>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</si>
  <si>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</si>
  <si>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</si>
  <si>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</si>
  <si>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</si>
  <si>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</si>
  <si>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</si>
  <si>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</si>
  <si>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</si>
  <si>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</si>
  <si>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</si>
  <si>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</si>
  <si>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</si>
  <si>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</si>
  <si>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</si>
  <si>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</si>
  <si>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</si>
  <si>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</si>
  <si>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</si>
  <si>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</si>
  <si>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</si>
  <si>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</si>
  <si>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</si>
  <si>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</si>
  <si>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</si>
  <si>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</si>
  <si>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</si>
  <si>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</si>
  <si>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</si>
  <si>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</si>
  <si>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</si>
  <si>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</si>
  <si>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</si>
  <si>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</si>
  <si>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</si>
  <si>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</si>
  <si>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</si>
  <si>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</si>
  <si>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</si>
  <si>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</si>
  <si>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</si>
  <si>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</si>
  <si>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</si>
  <si>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</si>
  <si>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</si>
  <si>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</si>
  <si>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</si>
  <si>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</si>
  <si>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</si>
  <si>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</si>
  <si>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</si>
  <si>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</si>
  <si>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</si>
  <si>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</si>
  <si>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</si>
  <si>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</si>
  <si>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</si>
  <si>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</si>
  <si>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</si>
  <si>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</si>
  <si>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</si>
  <si>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</si>
  <si>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</si>
  <si>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</si>
  <si>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</si>
  <si>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</si>
  <si>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</si>
  <si>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</si>
  <si>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</si>
  <si>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</si>
  <si>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</si>
  <si>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</si>
  <si>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</si>
  <si>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</si>
  <si>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</si>
  <si>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</si>
  <si>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</si>
  <si>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</si>
  <si>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</si>
  <si>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</si>
  <si>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</si>
  <si>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</si>
  <si>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</si>
  <si>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</si>
  <si>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</si>
  <si>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</si>
  <si>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</si>
  <si>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</si>
  <si>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</si>
  <si>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</si>
  <si>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</si>
  <si>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</si>
  <si>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</si>
  <si>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</si>
  <si>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</si>
  <si>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</si>
  <si>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</si>
  <si>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</si>
  <si>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</si>
  <si>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</si>
  <si>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</si>
  <si>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</si>
  <si>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</si>
  <si>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</si>
  <si>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</si>
  <si>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</si>
  <si>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</si>
  <si>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</si>
  <si>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</si>
  <si>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</si>
  <si>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</si>
  <si>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</si>
  <si>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</si>
  <si>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</si>
  <si>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</si>
  <si>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</si>
  <si>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</si>
  <si>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</si>
  <si>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</si>
  <si>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</si>
  <si>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</si>
  <si>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</si>
  <si>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</si>
  <si>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</si>
  <si>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</si>
  <si>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</si>
  <si>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</si>
  <si>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</si>
  <si>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</si>
  <si>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</si>
  <si>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</si>
  <si>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</si>
  <si>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</si>
  <si>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</si>
  <si>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</si>
  <si>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</si>
  <si>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</si>
  <si>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</si>
  <si>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</si>
  <si>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</si>
  <si>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</si>
  <si>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</si>
  <si>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</si>
  <si>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</si>
  <si>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</si>
  <si>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</si>
  <si>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</si>
  <si>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</si>
  <si>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</si>
  <si>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</si>
  <si>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</si>
  <si>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</si>
  <si>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</si>
  <si>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</si>
  <si>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</si>
  <si>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</si>
  <si>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</si>
  <si>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</si>
  <si>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</si>
  <si>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</si>
  <si>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</si>
  <si>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</si>
  <si>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</si>
  <si>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</si>
  <si>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</si>
  <si>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</si>
  <si>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</si>
  <si>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</si>
  <si>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</si>
  <si>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</si>
  <si>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</si>
  <si>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</si>
  <si>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</si>
  <si>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</si>
  <si>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</si>
  <si>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</si>
  <si>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</si>
  <si>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</si>
  <si>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</si>
  <si>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</si>
  <si>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</si>
  <si>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</si>
  <si>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</si>
  <si>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</si>
  <si>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</si>
  <si>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</si>
  <si>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</si>
  <si>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</si>
  <si>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</si>
  <si>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</si>
  <si>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</si>
  <si>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</si>
  <si>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</si>
  <si>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</si>
  <si>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</si>
  <si>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</si>
  <si>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</si>
  <si>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</si>
  <si>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</si>
  <si>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</si>
  <si>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</si>
  <si>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</si>
  <si>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</si>
  <si>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</si>
  <si>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</si>
  <si>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</si>
  <si>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</si>
  <si>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</si>
  <si>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</si>
  <si>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</si>
  <si>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</si>
  <si>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</si>
  <si>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</si>
  <si>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</si>
  <si>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</si>
  <si>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</si>
  <si>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</si>
  <si>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</si>
  <si>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</si>
  <si>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</si>
  <si>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</si>
  <si>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</si>
  <si>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</si>
  <si>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</si>
  <si>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</si>
  <si>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</si>
  <si>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</si>
  <si>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</si>
  <si>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</si>
  <si>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</si>
  <si>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</si>
  <si>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</si>
  <si>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</si>
  <si>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</si>
  <si>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</si>
  <si>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</si>
  <si>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</si>
  <si>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</si>
  <si>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</si>
  <si>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</si>
  <si>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</si>
  <si>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</si>
  <si>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</si>
  <si>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</si>
  <si>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</si>
  <si>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</si>
  <si>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</si>
  <si>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</si>
  <si>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</si>
  <si>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</si>
  <si>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</si>
  <si>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</si>
  <si>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</si>
  <si>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</si>
  <si>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</si>
  <si>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</si>
  <si>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</si>
  <si>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</si>
  <si>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</si>
  <si>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</si>
  <si>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</si>
  <si>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</si>
  <si>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</si>
  <si>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</si>
  <si>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</si>
  <si>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</si>
  <si>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</si>
  <si>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</si>
  <si>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</si>
  <si>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</si>
  <si>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</si>
  <si>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</si>
  <si>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</si>
  <si>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</si>
  <si>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</si>
  <si>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</si>
  <si>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</si>
  <si>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</si>
  <si>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</si>
  <si>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</si>
  <si>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</si>
  <si>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</si>
  <si>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</si>
  <si>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</si>
  <si>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</si>
  <si>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</si>
  <si>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</si>
  <si>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</si>
  <si>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</si>
  <si>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</si>
  <si>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</si>
  <si>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</si>
  <si>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</si>
  <si>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</si>
  <si>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</si>
  <si>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</si>
  <si>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</si>
  <si>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</si>
  <si>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</si>
  <si>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</si>
  <si>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</si>
  <si>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</si>
  <si>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</si>
  <si>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</si>
  <si>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</si>
  <si>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</si>
  <si>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</si>
  <si>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</si>
  <si>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</si>
  <si>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</si>
  <si>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</si>
  <si>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</si>
  <si>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</si>
  <si>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</si>
  <si>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</si>
  <si>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</si>
  <si>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</si>
  <si>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</si>
  <si>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</si>
  <si>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</si>
  <si>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</si>
  <si>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</si>
  <si>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</si>
  <si>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</si>
  <si>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</si>
  <si>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</si>
  <si>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</si>
  <si>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</si>
  <si>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</si>
  <si>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</si>
  <si>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</si>
  <si>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</si>
  <si>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</si>
  <si>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</si>
  <si>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</si>
  <si>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</si>
  <si>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</si>
  <si>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</si>
  <si>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</si>
  <si>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</si>
  <si>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</si>
  <si>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</si>
  <si>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</si>
  <si>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</si>
  <si>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</si>
  <si>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</si>
  <si>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</si>
  <si>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</si>
  <si>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</si>
  <si>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</si>
  <si>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</si>
  <si>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</si>
  <si>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</si>
  <si>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</si>
  <si>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</si>
  <si>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</si>
  <si>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</si>
  <si>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</si>
  <si>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</si>
  <si>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</si>
  <si>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</si>
  <si>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</si>
  <si>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</si>
  <si>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</si>
  <si>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</si>
  <si>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</si>
  <si>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</si>
  <si>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</si>
  <si>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</si>
  <si>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</si>
  <si>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</si>
  <si>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</si>
  <si>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</si>
  <si>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</si>
  <si>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</si>
  <si>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</si>
  <si>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</si>
  <si>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</si>
  <si>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</si>
  <si>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</si>
  <si>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</si>
  <si>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</si>
  <si>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</si>
  <si>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</si>
  <si>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</si>
  <si>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</si>
  <si>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</si>
  <si>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</si>
  <si>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</si>
  <si>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</si>
  <si>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</si>
  <si>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</si>
  <si>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</si>
  <si>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</si>
  <si>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</si>
  <si>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</si>
  <si>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</si>
  <si>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</si>
  <si>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</si>
  <si>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</si>
  <si>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</si>
  <si>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</si>
  <si>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</si>
  <si>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</si>
  <si>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</si>
  <si>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</si>
  <si>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</si>
  <si>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</si>
  <si>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</si>
  <si>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</si>
  <si>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</si>
  <si>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</si>
  <si>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</si>
  <si>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</si>
  <si>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</si>
  <si>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</si>
  <si>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</si>
  <si>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</si>
  <si>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</si>
  <si>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</si>
  <si>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</si>
  <si>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</si>
  <si>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</si>
  <si>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</si>
  <si>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</si>
  <si>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</si>
  <si>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</si>
  <si>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</si>
  <si>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</si>
  <si>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</si>
  <si>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</si>
  <si>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</si>
  <si>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</si>
  <si>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</si>
  <si>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</si>
  <si>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</si>
  <si>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</si>
  <si>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</si>
  <si>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</si>
  <si>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</si>
  <si>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</si>
  <si>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</si>
  <si>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</si>
  <si>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</si>
  <si>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</si>
  <si>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</si>
  <si>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</si>
  <si>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</si>
  <si>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</si>
  <si>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</si>
  <si>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</si>
  <si>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</si>
  <si>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</si>
  <si>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</si>
  <si>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</si>
  <si>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</si>
  <si>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</si>
  <si>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</si>
  <si>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</si>
  <si>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</si>
  <si>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</si>
  <si>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</si>
  <si>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</si>
  <si>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</si>
  <si>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</si>
  <si>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</si>
  <si>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</si>
  <si>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</si>
  <si>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</si>
  <si>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</si>
  <si>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</si>
  <si>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</si>
  <si>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</si>
  <si>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</si>
  <si>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</si>
  <si>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</si>
  <si>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</si>
  <si>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</si>
  <si>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</si>
  <si>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</si>
  <si>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</si>
  <si>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</si>
  <si>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</si>
  <si>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</si>
  <si>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</si>
  <si>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</si>
  <si>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</si>
  <si>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</si>
  <si>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</si>
  <si>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</si>
  <si>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</si>
  <si>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</si>
  <si>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</si>
  <si>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</si>
  <si>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</si>
  <si>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</si>
  <si>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</si>
  <si>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</si>
  <si>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</si>
  <si>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</si>
  <si>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</si>
  <si>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</si>
  <si>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</si>
  <si>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</si>
  <si>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</si>
  <si>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</si>
  <si>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</si>
  <si>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</si>
  <si>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</si>
  <si>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</si>
  <si>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</si>
  <si>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</si>
  <si>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</si>
  <si>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</si>
  <si>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</si>
  <si>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</si>
  <si>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</si>
  <si>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</si>
  <si>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</si>
  <si>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</si>
  <si>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</si>
  <si>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</si>
  <si>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</si>
  <si>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</si>
  <si>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</si>
  <si>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</si>
  <si>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</si>
  <si>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</si>
  <si>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</si>
  <si>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</si>
  <si>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</si>
  <si>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</si>
  <si>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</si>
  <si>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</si>
  <si>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</si>
  <si>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</si>
  <si>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</si>
  <si>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</si>
  <si>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</si>
  <si>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</si>
  <si>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</si>
  <si>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</si>
  <si>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</si>
  <si>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</si>
  <si>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</si>
  <si>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</si>
  <si>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</si>
  <si>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</si>
  <si>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</si>
  <si>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</si>
  <si>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</si>
  <si>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</si>
  <si>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</si>
  <si>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</si>
  <si>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</si>
  <si>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</si>
  <si>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</si>
  <si>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</si>
  <si>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</si>
  <si>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</si>
  <si>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</si>
  <si>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</si>
  <si>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</si>
  <si>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</si>
  <si>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</si>
  <si>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</si>
  <si>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</si>
  <si>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</si>
  <si>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</si>
  <si>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</si>
  <si>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</si>
  <si>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</si>
  <si>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</si>
  <si>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</si>
  <si>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</si>
  <si>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</si>
  <si>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</si>
  <si>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</si>
  <si>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</si>
  <si>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</si>
  <si>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</si>
  <si>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</si>
  <si>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</si>
  <si>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</si>
  <si>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</si>
  <si>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</si>
  <si>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</si>
  <si>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</si>
  <si>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</si>
  <si>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</si>
  <si>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</si>
  <si>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</si>
  <si>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</si>
  <si>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</si>
  <si>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</si>
  <si>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</si>
  <si>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</si>
  <si>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</si>
  <si>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</si>
  <si>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</si>
  <si>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</si>
  <si>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</si>
  <si>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</si>
  <si>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</si>
  <si>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</si>
  <si>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</si>
  <si>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</si>
  <si>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</si>
  <si>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</si>
  <si>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</si>
  <si>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</si>
  <si>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</si>
  <si>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</si>
  <si>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</si>
  <si>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</si>
  <si>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</si>
  <si>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</si>
  <si>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</si>
  <si>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</si>
  <si>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</si>
  <si>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</si>
  <si>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</si>
  <si>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</si>
  <si>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</si>
  <si>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</si>
  <si>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</si>
  <si>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</si>
  <si>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</si>
  <si>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</si>
  <si>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</si>
  <si>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</si>
  <si>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</si>
  <si>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</si>
  <si>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</si>
  <si>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</si>
  <si>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</si>
  <si>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</si>
  <si>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</si>
  <si>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</si>
  <si>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</si>
  <si>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</si>
  <si>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</si>
  <si>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</si>
  <si>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</si>
  <si>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</si>
  <si>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</si>
  <si>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</si>
  <si>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</si>
  <si>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</si>
  <si>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</si>
  <si>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</si>
  <si>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</si>
  <si>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</si>
  <si>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</si>
  <si>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</si>
  <si>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</si>
  <si>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</si>
  <si>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</si>
  <si>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</si>
  <si>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</si>
  <si>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</si>
  <si>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</si>
  <si>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</si>
  <si>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</si>
  <si>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</si>
  <si>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</si>
  <si>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</si>
  <si>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</si>
  <si>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</si>
  <si>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</si>
  <si>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</si>
  <si>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</si>
  <si>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</si>
  <si>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</si>
  <si>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</si>
  <si>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</si>
  <si>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</si>
  <si>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</si>
  <si>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</si>
  <si>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</si>
  <si>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</si>
  <si>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</si>
  <si>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</si>
  <si>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</si>
  <si>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</si>
  <si>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</si>
  <si>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</si>
  <si>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</si>
  <si>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</si>
  <si>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</si>
  <si>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</si>
  <si>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</si>
  <si>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</si>
  <si>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</si>
  <si>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</si>
  <si>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</si>
  <si>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</si>
  <si>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</si>
  <si>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</si>
  <si>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</si>
  <si>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</si>
  <si>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</si>
  <si>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</si>
  <si>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</si>
  <si>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</si>
  <si>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</si>
  <si>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</si>
  <si>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</si>
  <si>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</si>
  <si>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</si>
  <si>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</si>
  <si>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</si>
  <si>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</si>
  <si>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</si>
  <si>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</si>
  <si>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</si>
  <si>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</si>
  <si>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</si>
  <si>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</si>
  <si>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</si>
  <si>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</si>
  <si>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</si>
  <si>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</si>
  <si>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</si>
  <si>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</si>
  <si>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</si>
  <si>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</si>
  <si>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</si>
  <si>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</si>
  <si>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</si>
  <si>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</si>
  <si>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</si>
  <si>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</si>
  <si>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</si>
  <si>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</si>
  <si>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</si>
  <si>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</si>
  <si>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</si>
  <si>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</si>
  <si>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</si>
  <si>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</si>
  <si>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</si>
  <si>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</si>
  <si>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</si>
  <si>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</si>
  <si>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</si>
  <si>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</si>
  <si>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</si>
  <si>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</si>
  <si>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</si>
  <si>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</si>
  <si>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</si>
  <si>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</si>
  <si>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</si>
  <si>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</si>
  <si>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</si>
  <si>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</si>
  <si>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</si>
  <si>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</si>
  <si>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</si>
  <si>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</si>
  <si>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</si>
  <si>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</si>
  <si>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</si>
  <si>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</si>
  <si>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</si>
  <si>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</si>
  <si>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</si>
  <si>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</si>
  <si>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</si>
  <si>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</si>
  <si>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</si>
  <si>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</si>
  <si>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</si>
  <si>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</si>
  <si>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</si>
  <si>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</si>
  <si>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</si>
  <si>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</si>
  <si>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</si>
  <si>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</si>
  <si>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</si>
  <si>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</si>
  <si>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</si>
  <si>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</si>
  <si>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</si>
  <si>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</si>
  <si>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</si>
  <si>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</si>
  <si>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</si>
  <si>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</si>
  <si>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</si>
  <si>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</si>
  <si>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</si>
  <si>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</si>
  <si>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</si>
  <si>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</si>
  <si>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</si>
  <si>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</si>
  <si>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</si>
  <si>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</si>
  <si>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</si>
  <si>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</si>
  <si>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</si>
  <si>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</si>
  <si>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</si>
  <si>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</si>
  <si>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</si>
  <si>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</si>
  <si>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</si>
  <si>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</si>
  <si>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</si>
  <si>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</si>
  <si>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</si>
  <si>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</si>
  <si>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</si>
  <si>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</si>
  <si>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</si>
  <si>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</si>
  <si>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</si>
  <si>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</si>
  <si>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</si>
  <si>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</si>
  <si>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</si>
  <si>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</si>
  <si>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</si>
  <si>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</si>
  <si>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</si>
  <si>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</si>
  <si>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</si>
  <si>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</si>
  <si>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</si>
  <si>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</si>
  <si>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</si>
  <si>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</si>
  <si>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</si>
  <si>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</si>
  <si>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</si>
  <si>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</si>
  <si>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</si>
  <si>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</si>
  <si>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</si>
  <si>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</si>
  <si>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</si>
  <si>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</si>
  <si>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</si>
  <si>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</si>
  <si>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</si>
  <si>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</si>
  <si>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</si>
  <si>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</si>
  <si>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</si>
  <si>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</si>
  <si>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</si>
  <si>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</si>
  <si>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</si>
  <si>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</si>
  <si>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</si>
  <si>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</si>
  <si>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</si>
  <si>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</si>
  <si>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</si>
  <si>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</si>
  <si>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</si>
  <si>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</si>
  <si>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</si>
  <si>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</si>
  <si>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</si>
  <si>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</si>
  <si>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</si>
  <si>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</si>
  <si>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</si>
  <si>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</si>
  <si>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</si>
  <si>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</si>
  <si>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</si>
  <si>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</si>
  <si>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</si>
  <si>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</si>
  <si>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</si>
  <si>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</si>
  <si>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</si>
  <si>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</si>
  <si>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</si>
  <si>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</si>
  <si>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</si>
  <si>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</si>
  <si>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</si>
  <si>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</si>
  <si>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</si>
  <si>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</si>
  <si>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</si>
  <si>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</si>
  <si>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</si>
  <si>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</si>
  <si>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</si>
  <si>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</si>
  <si>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</si>
  <si>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</si>
  <si>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</si>
  <si>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</si>
  <si>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</si>
  <si>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</si>
  <si>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</si>
  <si>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</si>
  <si>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</si>
  <si>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</si>
  <si>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</si>
  <si>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</si>
  <si>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</si>
  <si>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</si>
  <si>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</si>
  <si>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</si>
  <si>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</si>
  <si>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</si>
  <si>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</si>
  <si>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</si>
  <si>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</si>
  <si>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</si>
  <si>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</si>
  <si>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</si>
  <si>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</si>
  <si>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</si>
  <si>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</si>
  <si>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</si>
  <si>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</si>
  <si>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</si>
  <si>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</si>
  <si>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</si>
  <si>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</si>
  <si>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</si>
  <si>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</si>
  <si>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</si>
  <si>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</si>
  <si>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</si>
  <si>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</si>
  <si>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</si>
  <si>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</si>
  <si>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</si>
  <si>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</si>
  <si>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</si>
  <si>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</si>
  <si>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</si>
  <si>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</si>
  <si>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</si>
  <si>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</si>
  <si>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</si>
  <si>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</si>
  <si>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</si>
  <si>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</si>
  <si>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</si>
  <si>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</si>
  <si>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</si>
  <si>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</si>
  <si>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</si>
  <si>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</si>
  <si>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</si>
  <si>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</si>
  <si>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</si>
  <si>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</si>
  <si>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</si>
  <si>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</si>
  <si>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</si>
  <si>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</si>
  <si>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</si>
  <si>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</si>
  <si>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</si>
  <si>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</si>
  <si>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</si>
  <si>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</si>
  <si>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</si>
  <si>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</si>
  <si>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</si>
  <si>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</si>
  <si>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</si>
  <si>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</si>
  <si>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</si>
  <si>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</si>
  <si>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</si>
  <si>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</si>
  <si>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</si>
  <si>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</si>
  <si>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</si>
  <si>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</si>
  <si>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</si>
  <si>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</si>
  <si>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</si>
  <si>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</si>
  <si>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</si>
  <si>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</si>
  <si>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</si>
  <si>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</si>
  <si>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</si>
  <si>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</si>
  <si>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</si>
  <si>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</si>
  <si>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</si>
  <si>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</si>
  <si>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</si>
  <si>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</si>
  <si>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</si>
  <si>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</si>
  <si>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</si>
  <si>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</si>
  <si>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</si>
  <si>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</si>
  <si>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</si>
  <si>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</si>
  <si>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</si>
  <si>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</si>
  <si>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</si>
  <si>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</si>
  <si>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</si>
  <si>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</si>
  <si>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</si>
  <si>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</si>
  <si>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</si>
  <si>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</si>
  <si>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</si>
  <si>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</si>
  <si>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</si>
  <si>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</si>
  <si>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</si>
  <si>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</si>
  <si>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</si>
  <si>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</si>
  <si>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</si>
  <si>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</si>
  <si>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</si>
  <si>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</si>
  <si>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</si>
  <si>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</si>
  <si>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</si>
  <si>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</si>
  <si>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</si>
  <si>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</si>
  <si>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</si>
  <si>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</si>
  <si>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</si>
  <si>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</si>
  <si>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</si>
  <si>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</si>
  <si>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</si>
  <si>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</si>
  <si>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</si>
  <si>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</si>
  <si>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</si>
  <si>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</si>
  <si>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</si>
  <si>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</si>
  <si>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</si>
  <si>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</si>
  <si>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</si>
  <si>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</si>
  <si>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</si>
  <si>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</si>
  <si>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</si>
  <si>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</si>
  <si>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</si>
  <si>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</si>
  <si>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</si>
  <si>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</si>
  <si>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</si>
  <si>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</si>
  <si>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</si>
  <si>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</si>
  <si>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</si>
  <si>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</si>
  <si>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</si>
  <si>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</si>
  <si>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</si>
  <si>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</si>
  <si>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</si>
  <si>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</si>
  <si>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</si>
  <si>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</si>
  <si>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</si>
  <si>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</si>
  <si>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</si>
  <si>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</si>
  <si>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</si>
  <si>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</si>
  <si>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</si>
  <si>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</si>
  <si>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</si>
  <si>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</si>
  <si>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</si>
  <si>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</si>
  <si>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</si>
  <si>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</si>
  <si>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</si>
  <si>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</si>
  <si>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</si>
  <si>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</si>
  <si>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</si>
  <si>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</si>
  <si>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</si>
  <si>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</si>
  <si>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</si>
  <si>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</si>
  <si>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</si>
  <si>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</si>
  <si>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</si>
  <si>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</si>
  <si>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</si>
  <si>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</si>
  <si>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</si>
  <si>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</si>
  <si>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</si>
  <si>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</si>
  <si>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</si>
  <si>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</si>
  <si>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</si>
  <si>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</si>
  <si>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</si>
  <si>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</si>
  <si>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</si>
  <si>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</si>
  <si>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</si>
  <si>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</si>
  <si>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</si>
  <si>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</si>
  <si>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</si>
  <si>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</si>
  <si>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</si>
  <si>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</si>
  <si>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</si>
  <si>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</si>
  <si>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</si>
  <si>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</si>
  <si>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</si>
  <si>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</si>
  <si>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</si>
  <si>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</si>
  <si>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</si>
  <si>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</si>
  <si>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</si>
  <si>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</si>
  <si>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</si>
  <si>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</si>
  <si>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</si>
  <si>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</si>
  <si>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</si>
  <si>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</si>
  <si>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</si>
  <si>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</si>
  <si>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</si>
  <si>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</si>
  <si>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</si>
  <si>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</si>
  <si>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</si>
  <si>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</si>
  <si>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</si>
  <si>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</si>
  <si>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</si>
  <si>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</si>
  <si>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</si>
  <si>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</si>
  <si>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</si>
  <si>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</si>
  <si>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</si>
  <si>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</si>
  <si>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</si>
  <si>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</si>
  <si>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</si>
  <si>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</si>
  <si>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</si>
  <si>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</si>
  <si>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</si>
  <si>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</si>
  <si>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</si>
  <si>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</si>
  <si>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</si>
  <si>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</si>
  <si>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</si>
  <si>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</si>
  <si>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</si>
  <si>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</si>
  <si>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</si>
  <si>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</si>
  <si>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</si>
  <si>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</si>
  <si>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</si>
  <si>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</si>
  <si>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</si>
  <si>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</si>
  <si>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</si>
  <si>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</si>
  <si>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</si>
  <si>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</si>
  <si>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</si>
  <si>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</si>
  <si>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</si>
  <si>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</si>
  <si>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</si>
  <si>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</si>
  <si>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</si>
  <si>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</si>
  <si>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</si>
  <si>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</si>
  <si>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</si>
  <si>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</si>
  <si>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</si>
  <si>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</si>
  <si>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</si>
  <si>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</si>
  <si>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</si>
  <si>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</si>
  <si>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</si>
  <si>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</si>
  <si>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</si>
  <si>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</si>
  <si>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</si>
  <si>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</si>
  <si>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</si>
  <si>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</si>
  <si>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</si>
  <si>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</si>
  <si>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</si>
  <si>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</si>
  <si>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</si>
  <si>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</si>
  <si>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</si>
  <si>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</si>
  <si>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</si>
  <si>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</si>
  <si>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</si>
  <si>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</si>
  <si>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</si>
  <si>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</si>
  <si>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</si>
  <si>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</si>
  <si>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</si>
  <si>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</si>
  <si>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</si>
  <si>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</si>
  <si>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</si>
  <si>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</si>
  <si>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</si>
  <si>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</si>
  <si>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</si>
  <si>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</si>
  <si>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</si>
  <si>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</si>
  <si>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</si>
  <si>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</si>
  <si>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</si>
  <si>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</si>
  <si>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</si>
  <si>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</si>
  <si>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</si>
  <si>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</si>
  <si>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</si>
  <si>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</si>
  <si>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</si>
  <si>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</si>
  <si>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</si>
  <si>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</si>
  <si>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</si>
  <si>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</si>
  <si>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</si>
  <si>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</si>
  <si>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</si>
  <si>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</si>
  <si>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</si>
  <si>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</si>
  <si>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</si>
  <si>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</si>
  <si>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</si>
  <si>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</si>
  <si>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</si>
  <si>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</si>
  <si>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</si>
  <si>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</si>
  <si>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</si>
  <si>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</si>
  <si>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</si>
  <si>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</si>
  <si>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</si>
  <si>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</si>
  <si>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</si>
  <si>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</si>
  <si>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</si>
  <si>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</si>
  <si>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</si>
  <si>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</si>
  <si>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</si>
  <si>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</si>
  <si>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</si>
  <si>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</si>
  <si>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</si>
  <si>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</si>
  <si>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</si>
  <si>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</si>
  <si>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</si>
  <si>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</si>
  <si>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</si>
  <si>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</si>
  <si>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</si>
  <si>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</si>
  <si>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</si>
  <si>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</si>
  <si>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</si>
  <si>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</si>
  <si>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</si>
  <si>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</si>
  <si>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</si>
  <si>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</si>
  <si>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</si>
  <si>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</si>
  <si>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</si>
  <si>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</si>
  <si>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</si>
  <si>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</si>
  <si>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</si>
  <si>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</si>
  <si>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</si>
  <si>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</si>
  <si>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</si>
  <si>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</si>
  <si>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</si>
  <si>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</si>
  <si>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</si>
  <si>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</si>
  <si>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</si>
  <si>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</si>
  <si>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</si>
  <si>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</si>
  <si>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</si>
  <si>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</si>
  <si>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</si>
  <si>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</si>
  <si>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</si>
  <si>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</si>
  <si>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</si>
  <si>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</si>
  <si>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</si>
  <si>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</si>
  <si>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</si>
  <si>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</si>
  <si>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</si>
  <si>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</si>
  <si>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</si>
  <si>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</si>
  <si>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</si>
  <si>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</si>
  <si>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</si>
  <si>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</si>
  <si>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</si>
  <si>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</si>
  <si>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</si>
  <si>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</si>
  <si>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</si>
  <si>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</si>
  <si>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</si>
  <si>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</si>
  <si>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</si>
  <si>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</si>
  <si>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</si>
  <si>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</si>
  <si>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</si>
  <si>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</si>
  <si>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</si>
  <si>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</si>
  <si>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</si>
  <si>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</si>
  <si>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</si>
  <si>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</si>
  <si>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</si>
  <si>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</si>
  <si>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</si>
  <si>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</si>
  <si>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</si>
  <si>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</si>
  <si>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</si>
  <si>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</si>
  <si>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</si>
  <si>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</si>
  <si>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</si>
  <si>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</si>
  <si>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</si>
  <si>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</si>
  <si>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</si>
  <si>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</si>
  <si>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</si>
  <si>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</si>
  <si>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</si>
  <si>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</si>
  <si>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</si>
  <si>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</si>
  <si>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</si>
  <si>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</si>
  <si>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</si>
  <si>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</si>
  <si>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</si>
  <si>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</si>
  <si>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</si>
  <si>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</si>
  <si>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</si>
  <si>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</si>
  <si>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</si>
  <si>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</si>
  <si>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</si>
  <si>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</si>
  <si>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</si>
  <si>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</si>
  <si>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</si>
  <si>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</si>
  <si>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</si>
  <si>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</si>
  <si>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</si>
  <si>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</si>
  <si>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</si>
  <si>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</si>
  <si>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</si>
  <si>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</si>
  <si>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</si>
  <si>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</si>
  <si>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</si>
  <si>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</si>
  <si>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</si>
  <si>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</si>
  <si>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</si>
  <si>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</si>
  <si>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</si>
  <si>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</si>
  <si>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</si>
  <si>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</si>
  <si>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</si>
  <si>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</si>
  <si>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</si>
  <si>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</si>
  <si>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</si>
  <si>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</si>
  <si>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</si>
  <si>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</si>
  <si>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</si>
  <si>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</si>
  <si>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</si>
  <si>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</si>
  <si>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</si>
  <si>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</si>
  <si>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</si>
  <si>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</si>
  <si>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</si>
  <si>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</si>
  <si>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</si>
  <si>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</si>
  <si>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</si>
  <si>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</si>
  <si>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</si>
  <si>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</si>
  <si>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</si>
  <si>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</si>
  <si>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</si>
  <si>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</si>
  <si>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</si>
  <si>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</si>
  <si>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</si>
  <si>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</si>
  <si>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</si>
  <si>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</si>
  <si>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</si>
  <si>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</si>
  <si>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</si>
  <si>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</si>
  <si>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</si>
  <si>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</si>
  <si>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</si>
  <si>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</si>
  <si>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</si>
  <si>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</si>
  <si>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</si>
  <si>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</si>
  <si>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</si>
  <si>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</si>
  <si>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</si>
  <si>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</si>
  <si>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</si>
  <si>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</si>
  <si>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</si>
  <si>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</si>
  <si>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</si>
  <si>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</si>
  <si>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</si>
  <si>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</si>
  <si>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</si>
  <si>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</si>
  <si>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</si>
  <si>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</si>
  <si>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</si>
  <si>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</si>
  <si>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</si>
  <si>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</si>
  <si>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</si>
  <si>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</si>
  <si>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</si>
  <si>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</si>
  <si>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</si>
  <si>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</si>
  <si>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</si>
  <si>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</si>
  <si>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</si>
  <si>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</si>
  <si>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</si>
  <si>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</si>
  <si>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</si>
  <si>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</si>
  <si>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</si>
  <si>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</si>
  <si>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</si>
  <si>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</si>
  <si>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</si>
  <si>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</si>
  <si>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</si>
  <si>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</si>
  <si>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</si>
  <si>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</si>
  <si>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</si>
  <si>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</si>
  <si>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</si>
  <si>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</si>
  <si>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</si>
  <si>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</si>
  <si>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</si>
  <si>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</si>
  <si>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</si>
  <si>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</si>
  <si>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</si>
  <si>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</si>
  <si>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</si>
  <si>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</si>
  <si>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</si>
  <si>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</si>
  <si>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</si>
  <si>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</si>
  <si>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</si>
  <si>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</si>
  <si>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</si>
  <si>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</si>
  <si>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</si>
  <si>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</si>
  <si>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</si>
  <si>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</si>
  <si>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</si>
  <si>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</si>
  <si>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</si>
  <si>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</si>
  <si>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</si>
  <si>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</si>
  <si>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</si>
  <si>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</si>
  <si>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</si>
  <si>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</si>
  <si>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</si>
  <si>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</si>
  <si>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</si>
  <si>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</si>
  <si>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</si>
  <si>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</si>
  <si>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</si>
  <si>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</si>
  <si>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</si>
  <si>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</si>
  <si>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</si>
  <si>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</si>
  <si>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</si>
  <si>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</si>
  <si>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</si>
  <si>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</si>
  <si>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</si>
  <si>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</si>
  <si>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</si>
  <si>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</si>
  <si>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</si>
  <si>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</si>
  <si>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</si>
  <si>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</si>
  <si>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</si>
  <si>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</si>
  <si>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</si>
  <si>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</si>
  <si>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</si>
  <si>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</si>
  <si>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</si>
  <si>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</si>
  <si>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</si>
  <si>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</si>
  <si>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</si>
  <si>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</si>
  <si>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</si>
  <si>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</si>
  <si>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</si>
  <si>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</si>
  <si>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</si>
  <si>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</si>
  <si>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</si>
  <si>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</si>
  <si>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</si>
  <si>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</si>
  <si>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</si>
  <si>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</si>
  <si>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</si>
  <si>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</si>
  <si>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</si>
  <si>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</si>
  <si>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</si>
  <si>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</si>
  <si>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</si>
  <si>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</si>
  <si>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</si>
  <si>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</si>
  <si>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</si>
  <si>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</si>
  <si>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</si>
  <si>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</si>
  <si>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</si>
  <si>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</si>
  <si>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</si>
  <si>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</si>
  <si>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</si>
  <si>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</si>
  <si>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</si>
  <si>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</si>
  <si>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</si>
  <si>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</si>
  <si>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</si>
  <si>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</si>
  <si>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</si>
  <si>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</si>
  <si>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</si>
  <si>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</si>
  <si>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</si>
  <si>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</si>
  <si>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</si>
  <si>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</si>
  <si>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</si>
  <si>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</si>
  <si>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</si>
  <si>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</si>
  <si>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</si>
  <si>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</si>
  <si>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</si>
  <si>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</si>
  <si>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</si>
  <si>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</si>
  <si>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</si>
  <si>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</si>
  <si>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</si>
  <si>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</si>
  <si>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</si>
  <si>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</si>
  <si>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</si>
  <si>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</si>
  <si>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</si>
  <si>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</si>
  <si>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</si>
  <si>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</si>
  <si>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</si>
  <si>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</si>
  <si>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</si>
  <si>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</si>
  <si>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</si>
  <si>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</si>
  <si>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</si>
  <si>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</si>
  <si>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</si>
  <si>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</si>
  <si>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</si>
  <si>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</si>
  <si>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</si>
  <si>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</si>
  <si>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</si>
  <si>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</si>
  <si>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</si>
  <si>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</si>
  <si>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</si>
  <si>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</si>
  <si>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</si>
  <si>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</si>
  <si>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</si>
  <si>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</si>
  <si>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</si>
  <si>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</si>
  <si>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</si>
  <si>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</si>
  <si>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</si>
  <si>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</si>
  <si>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</si>
  <si>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</si>
  <si>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</si>
  <si>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</si>
  <si>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</si>
  <si>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</si>
  <si>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</si>
  <si>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</si>
  <si>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</si>
  <si>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</si>
  <si>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</si>
  <si>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</si>
  <si>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</si>
  <si>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</si>
  <si>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</si>
  <si>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</si>
  <si>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</si>
  <si>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</si>
  <si>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</si>
  <si>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</si>
  <si>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</si>
  <si>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</si>
  <si>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</si>
  <si>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</si>
  <si>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</si>
  <si>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</si>
  <si>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</si>
  <si>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</si>
  <si>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</si>
  <si>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</si>
  <si>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</si>
  <si>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</si>
  <si>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</si>
  <si>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</si>
  <si>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</si>
  <si>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</si>
  <si>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</si>
  <si>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</si>
  <si>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</si>
  <si>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</si>
  <si>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</si>
  <si>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</si>
  <si>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</si>
  <si>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</si>
  <si>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</si>
  <si>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</si>
  <si>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</si>
  <si>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</si>
  <si>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</si>
  <si>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</si>
  <si>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</si>
  <si>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</si>
  <si>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</si>
  <si>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</si>
  <si>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</si>
  <si>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</si>
  <si>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</si>
  <si>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</si>
  <si>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</si>
  <si>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</si>
  <si>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</si>
  <si>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</si>
  <si>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</si>
  <si>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</si>
  <si>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</si>
  <si>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</si>
  <si>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</si>
  <si>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</si>
  <si>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</si>
  <si>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</si>
  <si>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</si>
  <si>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</si>
  <si>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</si>
  <si>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</si>
  <si>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</si>
  <si>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</si>
  <si>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</si>
  <si>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</si>
  <si>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</si>
  <si>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</si>
  <si>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</si>
  <si>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</si>
  <si>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</si>
  <si>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</si>
  <si>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</si>
  <si>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</si>
  <si>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</si>
  <si>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</si>
  <si>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</si>
  <si>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</si>
  <si>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</si>
  <si>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</si>
  <si>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</si>
  <si>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</si>
  <si>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</si>
  <si>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</si>
  <si>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</si>
  <si>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</si>
  <si>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</si>
  <si>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</si>
  <si>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</si>
  <si>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</si>
  <si>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</si>
  <si>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</si>
  <si>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</si>
  <si>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</si>
  <si>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</si>
  <si>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</si>
  <si>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</si>
  <si>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</si>
  <si>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</si>
  <si>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</si>
  <si>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</si>
  <si>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</si>
  <si>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</si>
  <si>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</si>
  <si>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</si>
  <si>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</si>
  <si>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</si>
  <si>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</si>
  <si>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</si>
  <si>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</si>
  <si>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</si>
  <si>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</si>
  <si>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</si>
  <si>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</si>
  <si>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</si>
  <si>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</si>
  <si>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</si>
  <si>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</si>
  <si>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</si>
  <si>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</si>
  <si>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</si>
  <si>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</si>
  <si>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</si>
  <si>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</si>
  <si>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</si>
  <si>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</si>
  <si>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</si>
  <si>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</si>
  <si>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</si>
  <si>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</si>
  <si>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</si>
  <si>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</si>
  <si>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</si>
  <si>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</si>
  <si>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</si>
  <si>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</si>
  <si>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</si>
  <si>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</si>
  <si>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</si>
  <si>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</si>
  <si>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</si>
  <si>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</si>
  <si>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</si>
  <si>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</si>
  <si>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</si>
  <si>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</si>
  <si>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</si>
  <si>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</si>
  <si>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</si>
  <si>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</si>
  <si>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</si>
  <si>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</si>
  <si>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</si>
  <si>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</si>
  <si>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</si>
  <si>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</si>
  <si>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</si>
  <si>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</si>
  <si>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</si>
  <si>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</si>
  <si>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</si>
  <si>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</si>
  <si>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</si>
  <si>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</si>
  <si>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</si>
  <si>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</si>
  <si>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</si>
  <si>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</si>
  <si>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</si>
  <si>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</si>
  <si>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</si>
  <si>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</si>
  <si>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</si>
  <si>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</si>
  <si>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</si>
  <si>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</si>
  <si>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</si>
  <si>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</si>
  <si>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</si>
  <si>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</si>
  <si>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</si>
  <si>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</si>
  <si>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</si>
  <si>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</si>
  <si>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</si>
  <si>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</si>
  <si>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</si>
  <si>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</si>
  <si>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</si>
  <si>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</si>
  <si>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</si>
  <si>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</si>
  <si>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</si>
  <si>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</si>
  <si>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</si>
  <si>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</si>
  <si>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</si>
  <si>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</si>
  <si>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</si>
  <si>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</si>
  <si>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</si>
  <si>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</si>
  <si>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</si>
  <si>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</si>
  <si>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</si>
  <si>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</si>
  <si>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</si>
  <si>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</si>
  <si>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</si>
  <si>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</si>
  <si>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</si>
  <si>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</si>
  <si>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</si>
  <si>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</si>
  <si>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</si>
  <si>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</si>
  <si>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</si>
  <si>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</si>
  <si>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</si>
  <si>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</si>
  <si>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</si>
  <si>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</si>
  <si>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</si>
  <si>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</si>
  <si>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</si>
  <si>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</si>
  <si>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</si>
  <si>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</si>
  <si>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</si>
  <si>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</si>
  <si>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</si>
  <si>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</si>
  <si>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</si>
  <si>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</si>
  <si>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</si>
  <si>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</si>
  <si>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</si>
  <si>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</si>
  <si>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</si>
  <si>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</si>
  <si>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</si>
  <si>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</si>
  <si>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</si>
  <si>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</si>
  <si>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</si>
  <si>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</si>
  <si>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</si>
  <si>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</si>
  <si>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</si>
  <si>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</si>
  <si>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</si>
  <si>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</si>
  <si>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</si>
  <si>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</si>
  <si>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</si>
  <si>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</si>
  <si>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</si>
  <si>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</si>
  <si>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</si>
  <si>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</si>
  <si>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</si>
  <si>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</si>
  <si>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</si>
  <si>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</si>
  <si>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</si>
  <si>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</si>
  <si>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</si>
  <si>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</si>
  <si>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</si>
  <si>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</si>
  <si>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</si>
  <si>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</si>
  <si>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</si>
  <si>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</si>
  <si>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</si>
  <si>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</si>
  <si>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</si>
  <si>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</si>
  <si>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</si>
  <si>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</si>
  <si>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</si>
  <si>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</si>
  <si>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</si>
  <si>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</si>
  <si>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</si>
  <si>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</si>
  <si>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</si>
  <si>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</si>
  <si>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</si>
  <si>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</si>
  <si>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</si>
  <si>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</si>
  <si>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</si>
  <si>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</si>
  <si>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</si>
  <si>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</si>
  <si>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</si>
  <si>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</si>
  <si>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</si>
  <si>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</si>
  <si>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</si>
  <si>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</si>
  <si>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</si>
  <si>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</si>
  <si>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</si>
  <si>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</si>
  <si>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</si>
  <si>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</si>
  <si>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</si>
  <si>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</si>
  <si>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</si>
  <si>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</si>
  <si>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</si>
  <si>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</si>
  <si>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</si>
  <si>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</si>
  <si>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</si>
  <si>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</si>
  <si>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</si>
  <si>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</si>
  <si>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</si>
  <si>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</si>
  <si>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</si>
  <si>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</si>
  <si>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</si>
  <si>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</si>
  <si>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</si>
  <si>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</si>
  <si>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</si>
  <si>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</si>
  <si>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</si>
  <si>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</si>
  <si>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</si>
  <si>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</si>
  <si>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</si>
  <si>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</si>
  <si>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</si>
  <si>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</si>
  <si>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</si>
  <si>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</si>
  <si>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</si>
  <si>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</si>
  <si>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</si>
  <si>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</si>
  <si>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</si>
  <si>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</si>
  <si>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</si>
  <si>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</si>
  <si>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</si>
  <si>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</si>
  <si>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</si>
  <si>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</si>
  <si>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</si>
  <si>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</si>
  <si>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</si>
  <si>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</si>
  <si>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</si>
  <si>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</si>
  <si>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</si>
  <si>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</si>
  <si>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</si>
  <si>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</si>
  <si>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</si>
  <si>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</si>
  <si>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</si>
  <si>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</si>
  <si>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</si>
  <si>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</si>
  <si>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</si>
  <si>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</si>
  <si>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</si>
  <si>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</si>
  <si>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</si>
  <si>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</si>
  <si>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</si>
  <si>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</si>
  <si>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</si>
  <si>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</si>
  <si>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</si>
  <si>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</si>
  <si>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</si>
  <si>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</si>
  <si>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</si>
  <si>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</si>
  <si>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</si>
  <si>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</si>
  <si>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</si>
  <si>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</si>
  <si>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</si>
  <si>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</si>
  <si>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</si>
  <si>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</si>
  <si>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</si>
  <si>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</si>
  <si>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</si>
  <si>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</si>
  <si>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</si>
  <si>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</si>
  <si>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</si>
  <si>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</si>
  <si>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</si>
  <si>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</si>
  <si>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</si>
  <si>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</si>
  <si>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</si>
  <si>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</si>
  <si>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</si>
  <si>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</si>
  <si>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</si>
  <si>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</si>
  <si>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</si>
  <si>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</si>
  <si>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</si>
  <si>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</si>
  <si>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</si>
  <si>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</si>
  <si>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</si>
  <si>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</si>
  <si>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</si>
  <si>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</si>
  <si>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</si>
  <si>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</si>
  <si>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</si>
  <si>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</si>
  <si>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</si>
  <si>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</si>
  <si>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</si>
  <si>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</si>
  <si>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</si>
  <si>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</si>
  <si>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</si>
  <si>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</si>
  <si>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</si>
  <si>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</si>
  <si>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</si>
  <si>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</si>
  <si>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</si>
  <si>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</si>
  <si>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</si>
  <si>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</si>
  <si>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</si>
  <si>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</si>
  <si>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</si>
  <si>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</si>
  <si>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</si>
  <si>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</si>
  <si>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</si>
  <si>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</si>
  <si>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</si>
  <si>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</si>
  <si>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</si>
  <si>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</si>
  <si>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</si>
  <si>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</si>
  <si>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</si>
  <si>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</si>
  <si>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</si>
  <si>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</si>
  <si>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</si>
  <si>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</si>
  <si>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</si>
  <si>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</si>
  <si>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</si>
  <si>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</si>
  <si>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</si>
  <si>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</si>
  <si>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</si>
  <si>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</si>
  <si>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</si>
  <si>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</si>
  <si>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</si>
  <si>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</si>
  <si>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</si>
  <si>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</si>
  <si>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</si>
  <si>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</si>
  <si>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</si>
  <si>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</si>
  <si>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</si>
  <si>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</si>
  <si>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</si>
  <si>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</si>
  <si>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</si>
  <si>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</si>
  <si>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</si>
  <si>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</si>
  <si>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</si>
  <si>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</si>
  <si>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</si>
  <si>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</si>
  <si>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</si>
  <si>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</si>
  <si>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</si>
  <si>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</si>
  <si>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</si>
  <si>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</si>
  <si>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</si>
  <si>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</si>
  <si>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</si>
  <si>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</si>
  <si>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</si>
  <si>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</si>
  <si>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</si>
  <si>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</si>
  <si>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</si>
  <si>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</si>
  <si>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</si>
  <si>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</si>
  <si>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</si>
  <si>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</si>
  <si>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</si>
  <si>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</si>
  <si>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</si>
  <si>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</si>
  <si>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</si>
  <si>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</si>
  <si>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</si>
  <si>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</si>
  <si>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</si>
  <si>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</si>
  <si>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</si>
  <si>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</si>
  <si>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</si>
  <si>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</si>
  <si>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</si>
  <si>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</si>
  <si>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</si>
  <si>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</si>
  <si>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</si>
  <si>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</si>
  <si>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</si>
  <si>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</si>
  <si>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</si>
  <si>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</si>
  <si>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</si>
  <si>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</si>
  <si>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</si>
  <si>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</si>
  <si>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</si>
  <si>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</si>
  <si>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</si>
  <si>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</si>
  <si>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</si>
  <si>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</si>
  <si>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</si>
  <si>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</si>
  <si>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</si>
  <si>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</si>
  <si>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</si>
  <si>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</si>
  <si>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</si>
  <si>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</si>
  <si>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</si>
  <si>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</si>
  <si>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</si>
  <si>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</si>
  <si>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</si>
  <si>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</si>
  <si>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</si>
  <si>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</si>
  <si>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</si>
  <si>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</si>
  <si>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</si>
  <si>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</si>
  <si>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</si>
  <si>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</si>
  <si>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</si>
  <si>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</si>
  <si>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</si>
  <si>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</si>
  <si>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</si>
  <si>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</si>
  <si>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</si>
  <si>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</si>
  <si>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</si>
  <si>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</si>
  <si>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</si>
  <si>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</si>
  <si>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</si>
  <si>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</si>
  <si>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</si>
  <si>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</si>
  <si>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</si>
  <si>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</si>
  <si>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</si>
  <si>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</si>
  <si>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</si>
  <si>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</si>
  <si>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</si>
  <si>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</si>
  <si>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</si>
  <si>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</si>
  <si>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</si>
  <si>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</si>
  <si>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</si>
  <si>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</si>
  <si>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</si>
  <si>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</si>
  <si>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</si>
  <si>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</si>
  <si>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</si>
  <si>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</si>
  <si>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</si>
  <si>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</si>
  <si>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</si>
  <si>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</si>
  <si>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</si>
  <si>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</si>
  <si>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</si>
  <si>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</si>
  <si>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</si>
  <si>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</si>
  <si>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</si>
  <si>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</si>
  <si>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</si>
  <si>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</si>
  <si>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</si>
  <si>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</si>
  <si>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</si>
  <si>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</si>
  <si>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</si>
  <si>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</si>
  <si>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</si>
  <si>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</si>
  <si>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</si>
  <si>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</si>
  <si>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</si>
  <si>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</si>
  <si>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</si>
  <si>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</si>
  <si>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</si>
  <si>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</si>
  <si>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</si>
  <si>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</si>
  <si>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</si>
  <si>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</si>
  <si>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</si>
  <si>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</si>
  <si>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</si>
  <si>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</si>
  <si>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</si>
  <si>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</si>
  <si>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</si>
  <si>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</si>
  <si>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</si>
  <si>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</si>
  <si>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</si>
  <si>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</si>
  <si>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</si>
  <si>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</si>
  <si>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</si>
  <si>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</si>
  <si>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</si>
  <si>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</si>
  <si>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</si>
  <si>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</si>
  <si>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</si>
  <si>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</si>
  <si>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</si>
  <si>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</si>
  <si>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</si>
  <si>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</si>
  <si>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</si>
  <si>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</si>
  <si>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</si>
  <si>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</si>
  <si>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</si>
  <si>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</si>
  <si>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</si>
  <si>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</si>
  <si>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</si>
  <si>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</si>
  <si>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</si>
  <si>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</si>
  <si>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</si>
  <si>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</si>
  <si>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</si>
  <si>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</si>
  <si>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</si>
  <si>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</si>
  <si>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</si>
  <si>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</si>
  <si>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</si>
  <si>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</si>
  <si>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</si>
  <si>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</si>
  <si>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</si>
  <si>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</si>
  <si>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</si>
  <si>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</si>
  <si>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</si>
  <si>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</si>
  <si>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</si>
  <si>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</si>
  <si>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</si>
  <si>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</si>
  <si>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</si>
  <si>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</si>
  <si>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</si>
  <si>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</si>
  <si>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</si>
  <si>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</si>
  <si>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</si>
  <si>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</si>
  <si>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</si>
  <si>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</si>
  <si>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</si>
  <si>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</si>
  <si>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</si>
  <si>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</si>
  <si>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</si>
  <si>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</si>
  <si>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</si>
  <si>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</si>
  <si>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</si>
  <si>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</si>
  <si>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</si>
  <si>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</si>
  <si>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</si>
  <si>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</si>
  <si>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</si>
  <si>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</si>
  <si>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</si>
  <si>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</si>
  <si>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</si>
  <si>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</si>
  <si>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</si>
  <si>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</si>
  <si>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</si>
  <si>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</si>
  <si>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</si>
  <si>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</si>
  <si>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</si>
  <si>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</si>
  <si>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</si>
  <si>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</si>
  <si>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</si>
  <si>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</si>
  <si>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</si>
  <si>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</si>
  <si>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</si>
  <si>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</si>
  <si>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</si>
  <si>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</si>
  <si>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</si>
  <si>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</si>
  <si>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</si>
  <si>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</si>
  <si>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</si>
  <si>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</si>
  <si>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</si>
  <si>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</si>
  <si>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</si>
  <si>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</si>
  <si>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</si>
  <si>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</si>
  <si>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</si>
  <si>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</si>
  <si>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</si>
  <si>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</si>
  <si>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</si>
  <si>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</si>
  <si>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</si>
  <si>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</si>
  <si>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</si>
  <si>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</si>
  <si>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</si>
  <si>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</si>
  <si>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</si>
  <si>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</si>
  <si>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</si>
  <si>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</si>
  <si>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</si>
  <si>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</si>
  <si>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</si>
  <si>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</si>
  <si>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</si>
  <si>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</si>
  <si>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</si>
  <si>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</si>
  <si>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</si>
  <si>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</si>
  <si>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</si>
  <si>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</si>
  <si>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</si>
  <si>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</si>
  <si>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</si>
  <si>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</si>
  <si>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</si>
  <si>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</si>
  <si>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</si>
  <si>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</si>
  <si>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</si>
  <si>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</si>
  <si>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</si>
  <si>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</si>
  <si>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</si>
  <si>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</si>
  <si>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</si>
  <si>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</si>
  <si>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</si>
  <si>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</si>
  <si>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</si>
  <si>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</si>
  <si>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</si>
  <si>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</si>
  <si>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</si>
  <si>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</si>
  <si>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</si>
  <si>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</si>
  <si>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</si>
  <si>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</si>
  <si>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</si>
  <si>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</si>
  <si>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</si>
  <si>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</si>
  <si>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</si>
  <si>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</si>
  <si>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</si>
  <si>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</si>
  <si>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</si>
  <si>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</si>
  <si>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</si>
  <si>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</si>
  <si>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</si>
  <si>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</si>
  <si>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</si>
  <si>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</si>
  <si>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</si>
  <si>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</si>
  <si>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</si>
  <si>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</si>
  <si>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</si>
  <si>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</si>
  <si>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</si>
  <si>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</si>
  <si>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</si>
  <si>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</si>
  <si>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</si>
  <si>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</si>
  <si>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</si>
  <si>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</si>
  <si>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</si>
  <si>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</si>
  <si>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</si>
  <si>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</si>
  <si>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</si>
  <si>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</si>
  <si>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</si>
  <si>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</si>
  <si>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</si>
  <si>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</si>
  <si>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</si>
  <si>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</si>
  <si>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</si>
  <si>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</si>
  <si>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</si>
  <si>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</si>
  <si>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</si>
  <si>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</si>
  <si>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</si>
  <si>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</si>
  <si>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</si>
  <si>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</si>
  <si>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</si>
  <si>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</si>
  <si>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</si>
  <si>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</si>
  <si>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</si>
  <si>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</si>
  <si>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</si>
  <si>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</si>
  <si>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</si>
  <si>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</si>
  <si>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</si>
  <si>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</si>
  <si>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</si>
  <si>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</si>
  <si>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</si>
  <si>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</si>
  <si>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</si>
  <si>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</si>
  <si>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</si>
  <si>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</si>
  <si>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</si>
  <si>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</si>
  <si>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</si>
  <si>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</si>
  <si>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</si>
  <si>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</si>
  <si>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</si>
  <si>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</si>
  <si>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</si>
  <si>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</si>
  <si>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</si>
  <si>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</si>
  <si>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</si>
  <si>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</si>
  <si>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</si>
  <si>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</si>
  <si>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</si>
  <si>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</si>
  <si>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</si>
  <si>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</si>
  <si>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</si>
  <si>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</si>
  <si>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</si>
  <si>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</si>
  <si>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</si>
  <si>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</si>
  <si>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</si>
  <si>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</si>
  <si>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</si>
  <si>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</si>
  <si>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</si>
  <si>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</si>
  <si>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</si>
  <si>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</si>
  <si>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</si>
  <si>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</si>
  <si>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</si>
  <si>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</si>
  <si>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</si>
  <si>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</si>
  <si>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</si>
  <si>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</si>
  <si>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</si>
  <si>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</si>
  <si>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</si>
  <si>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</si>
  <si>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</si>
  <si>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</si>
  <si>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</si>
  <si>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</si>
  <si>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</si>
  <si>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</si>
  <si>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</si>
  <si>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</si>
  <si>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</si>
  <si>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</si>
  <si>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</si>
  <si>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</si>
  <si>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</si>
  <si>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</si>
  <si>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</si>
  <si>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</si>
  <si>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</si>
  <si>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</si>
  <si>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</si>
  <si>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</si>
  <si>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</si>
  <si>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</si>
  <si>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</si>
  <si>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</si>
  <si>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</si>
  <si>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</si>
  <si>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</si>
  <si>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</si>
  <si>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</si>
  <si>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</si>
  <si>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</si>
  <si>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</si>
  <si>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</si>
  <si>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</si>
  <si>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</si>
  <si>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</si>
  <si>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</si>
  <si>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</si>
  <si>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</si>
  <si>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</si>
  <si>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</si>
  <si>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</si>
  <si>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</si>
  <si>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</si>
  <si>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</si>
  <si>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</si>
  <si>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</si>
  <si>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</si>
  <si>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</si>
  <si>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</si>
  <si>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</si>
  <si>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</si>
  <si>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</si>
  <si>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</si>
  <si>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</si>
  <si>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</si>
  <si>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</si>
  <si>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</si>
  <si>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</si>
  <si>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</si>
  <si>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</si>
  <si>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</si>
  <si>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</si>
  <si>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</si>
  <si>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</si>
  <si>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</si>
  <si>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</si>
  <si>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</si>
  <si>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</si>
  <si>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</si>
  <si>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</si>
  <si>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</si>
  <si>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</si>
  <si>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</si>
  <si>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</si>
  <si>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</si>
  <si>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</si>
  <si>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</si>
  <si>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</si>
  <si>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</si>
  <si>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</si>
  <si>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</si>
  <si>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</si>
  <si>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</si>
  <si>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</si>
  <si>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</si>
  <si>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</si>
  <si>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</si>
  <si>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</si>
  <si>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</si>
  <si>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</si>
  <si>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</si>
  <si>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</si>
  <si>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</si>
  <si>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</si>
  <si>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</si>
  <si>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</si>
  <si>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</si>
  <si>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</si>
  <si>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</si>
  <si>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</si>
  <si>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</si>
  <si>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</si>
  <si>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</si>
  <si>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</si>
  <si>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</si>
  <si>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</si>
  <si>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</si>
  <si>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</si>
  <si>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</si>
  <si>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</si>
  <si>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</si>
  <si>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</si>
  <si>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</si>
  <si>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</si>
  <si>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</si>
  <si>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</si>
  <si>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</si>
  <si>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</si>
  <si>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</si>
  <si>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</si>
  <si>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</si>
  <si>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</si>
  <si>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</si>
  <si>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</si>
  <si>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</si>
  <si>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</si>
  <si>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</si>
  <si>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</si>
  <si>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</si>
  <si>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</si>
  <si>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</si>
  <si>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</si>
  <si>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</si>
  <si>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</si>
  <si>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</si>
  <si>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</si>
  <si>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</si>
  <si>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</si>
  <si>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</si>
  <si>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</si>
  <si>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</si>
  <si>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</si>
  <si>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</si>
  <si>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</si>
  <si>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</si>
  <si>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</si>
  <si>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</si>
  <si>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</si>
  <si>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</si>
  <si>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</si>
  <si>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</si>
  <si>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</si>
  <si>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</si>
  <si>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</si>
  <si>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</si>
  <si>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</si>
  <si>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</si>
  <si>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</si>
  <si>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</si>
  <si>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</si>
  <si>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</si>
  <si>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</si>
  <si>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</si>
  <si>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</si>
  <si>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</si>
  <si>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</si>
  <si>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</si>
  <si>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</si>
  <si>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</si>
  <si>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</si>
  <si>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</si>
  <si>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</si>
  <si>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</si>
  <si>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</si>
  <si>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</si>
  <si>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</si>
  <si>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</si>
  <si>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</si>
  <si>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</si>
  <si>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</si>
  <si>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</si>
  <si>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</si>
  <si>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</si>
  <si>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</si>
  <si>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</si>
  <si>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</si>
  <si>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</si>
  <si>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</si>
  <si>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</si>
  <si>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</si>
  <si>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</si>
  <si>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</si>
  <si>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</si>
  <si>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</si>
  <si>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</si>
  <si>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</si>
  <si>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</si>
  <si>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</si>
  <si>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</si>
  <si>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</si>
  <si>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</si>
  <si>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</si>
  <si>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</si>
  <si>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</si>
  <si>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</si>
  <si>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</si>
  <si>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</si>
  <si>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</si>
  <si>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</si>
  <si>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</si>
  <si>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</si>
  <si>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</si>
  <si>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</si>
  <si>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</si>
  <si>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</si>
  <si>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</si>
  <si>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</si>
  <si>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</si>
  <si>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</si>
  <si>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</si>
  <si>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</si>
  <si>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</si>
  <si>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</si>
  <si>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</si>
  <si>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</si>
  <si>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</si>
  <si>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</si>
  <si>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</si>
  <si>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</si>
  <si>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</si>
  <si>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</si>
  <si>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</si>
  <si>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</si>
  <si>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</si>
  <si>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</si>
  <si>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</si>
  <si>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</si>
  <si>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</si>
  <si>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</si>
  <si>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</si>
  <si>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</si>
  <si>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</si>
  <si>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</si>
  <si>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</si>
  <si>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</si>
  <si>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</si>
  <si>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</si>
  <si>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</si>
  <si>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</si>
  <si>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</si>
  <si>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</si>
  <si>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</si>
  <si>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</si>
  <si>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</si>
  <si>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</si>
  <si>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</si>
  <si>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</si>
  <si>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</si>
  <si>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</si>
  <si>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</si>
  <si>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</si>
  <si>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</si>
  <si>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</si>
  <si>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</si>
  <si>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</si>
  <si>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</si>
  <si>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</si>
  <si>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</si>
  <si>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</si>
  <si>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</si>
  <si>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</si>
  <si>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</si>
  <si>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</si>
  <si>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</si>
  <si>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</si>
  <si>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</si>
  <si>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</si>
  <si>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</si>
  <si>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</si>
  <si>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</si>
  <si>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</si>
  <si>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</si>
  <si>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</si>
  <si>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</si>
  <si>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</si>
  <si>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</si>
  <si>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</si>
  <si>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</si>
  <si>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</si>
  <si>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</si>
  <si>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</si>
  <si>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</si>
  <si>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</si>
  <si>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</si>
  <si>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</si>
  <si>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</si>
  <si>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</si>
  <si>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</si>
  <si>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</si>
  <si>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</si>
  <si>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</si>
  <si>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</si>
  <si>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</si>
  <si>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</si>
  <si>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</si>
  <si>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</si>
  <si>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</si>
  <si>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</si>
  <si>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</si>
  <si>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</si>
  <si>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</si>
  <si>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</si>
  <si>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</si>
  <si>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</si>
  <si>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</si>
  <si>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</si>
  <si>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</si>
  <si>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</si>
  <si>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</si>
  <si>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</si>
  <si>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</si>
  <si>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</si>
  <si>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</si>
  <si>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</si>
  <si>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</si>
  <si>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</si>
  <si>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</si>
  <si>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</si>
  <si>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</si>
  <si>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</si>
  <si>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</si>
  <si>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</si>
  <si>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</si>
  <si>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</si>
  <si>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</si>
  <si>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</si>
  <si>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</si>
  <si>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</si>
  <si>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</si>
  <si>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</si>
  <si>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</si>
  <si>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</si>
  <si>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</si>
  <si>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</si>
  <si>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</si>
  <si>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</si>
  <si>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</si>
  <si>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</si>
  <si>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</si>
  <si>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</si>
  <si>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</si>
  <si>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</si>
  <si>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</si>
  <si>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</si>
  <si>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</si>
  <si>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</si>
  <si>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</si>
  <si>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</si>
  <si>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</si>
  <si>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</si>
  <si>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</si>
  <si>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</si>
  <si>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</si>
  <si>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</si>
  <si>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</si>
  <si>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</si>
  <si>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</si>
  <si>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</si>
  <si>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</si>
  <si>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</si>
  <si>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</si>
  <si>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</si>
  <si>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</si>
  <si>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</si>
  <si>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</si>
  <si>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</si>
  <si>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</si>
  <si>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</si>
  <si>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</si>
  <si>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</si>
  <si>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</si>
  <si>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</si>
  <si>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</si>
  <si>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</si>
  <si>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</si>
  <si>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</si>
  <si>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</si>
  <si>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</si>
  <si>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</si>
  <si>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</si>
  <si>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</si>
  <si>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</si>
  <si>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</si>
  <si>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</si>
  <si>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</si>
  <si>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</si>
  <si>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</si>
  <si>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</si>
  <si>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</si>
  <si>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</si>
  <si>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</si>
  <si>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</si>
  <si>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</si>
  <si>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</si>
  <si>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</si>
  <si>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</si>
  <si>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</si>
  <si>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</si>
  <si>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</si>
  <si>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</si>
  <si>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</si>
  <si>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</si>
  <si>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</si>
  <si>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</si>
  <si>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</si>
  <si>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</si>
  <si>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</si>
  <si>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</si>
  <si>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</si>
  <si>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</si>
  <si>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</si>
  <si>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</si>
  <si>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</si>
  <si>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</si>
  <si>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</si>
  <si>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</si>
  <si>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</si>
  <si>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</si>
  <si>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</si>
  <si>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</si>
  <si>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</si>
  <si>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</si>
  <si>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</si>
  <si>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</si>
  <si>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</si>
  <si>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</si>
  <si>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</si>
  <si>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</si>
  <si>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</si>
  <si>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</si>
  <si>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</si>
  <si>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</si>
  <si>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</si>
  <si>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</si>
  <si>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</si>
  <si>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</si>
  <si>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</si>
  <si>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</si>
  <si>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</si>
  <si>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</si>
  <si>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</si>
  <si>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</si>
  <si>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</si>
  <si>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</si>
  <si>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</si>
  <si>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</si>
  <si>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</si>
  <si>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</si>
  <si>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</si>
  <si>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</si>
  <si>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</si>
  <si>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</si>
  <si>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</si>
  <si>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</si>
  <si>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</si>
  <si>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</si>
  <si>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</si>
  <si>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</si>
  <si>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</si>
  <si>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</si>
  <si>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</si>
  <si>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</si>
  <si>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</si>
  <si>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</si>
  <si>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</si>
  <si>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</si>
  <si>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</si>
  <si>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</si>
  <si>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</si>
  <si>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</si>
  <si>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</si>
  <si>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</si>
  <si>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</si>
  <si>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</si>
  <si>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</si>
  <si>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</si>
  <si>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</si>
  <si>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</si>
  <si>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</si>
  <si>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</si>
  <si>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</si>
  <si>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</si>
  <si>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</si>
  <si>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</si>
  <si>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</si>
  <si>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</si>
  <si>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</si>
  <si>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</si>
  <si>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</si>
  <si>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</si>
  <si>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</si>
  <si>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</si>
  <si>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</si>
  <si>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</si>
  <si>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</si>
  <si>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</si>
  <si>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</si>
  <si>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</si>
  <si>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</si>
  <si>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</si>
  <si>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</si>
  <si>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</si>
  <si>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</si>
  <si>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</si>
  <si>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</si>
  <si>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</si>
  <si>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</si>
  <si>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</si>
  <si>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</si>
  <si>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</si>
  <si>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</si>
  <si>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</si>
  <si>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</si>
  <si>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</si>
  <si>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</si>
  <si>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</si>
  <si>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</si>
  <si>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</si>
  <si>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</si>
  <si>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</si>
  <si>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</si>
  <si>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</si>
  <si>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</si>
  <si>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</si>
  <si>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</si>
  <si>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</si>
  <si>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</si>
  <si>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</si>
  <si>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</si>
  <si>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</si>
  <si>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</si>
  <si>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</si>
  <si>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</si>
  <si>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</si>
  <si>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</si>
  <si>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</si>
  <si>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</si>
  <si>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</si>
  <si>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</si>
  <si>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</si>
  <si>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</si>
  <si>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</si>
  <si>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</si>
  <si>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</si>
  <si>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</si>
  <si>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</si>
  <si>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</si>
  <si>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</si>
  <si>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</si>
  <si>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</si>
  <si>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</si>
  <si>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</si>
  <si>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</si>
  <si>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</si>
  <si>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</si>
  <si>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</si>
  <si>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</si>
  <si>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</si>
  <si>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</si>
  <si>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</si>
  <si>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</si>
  <si>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</si>
  <si>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</si>
  <si>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</si>
  <si>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</si>
  <si>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</si>
  <si>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</si>
  <si>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</si>
  <si>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</si>
  <si>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</si>
  <si>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</si>
  <si>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</si>
  <si>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</si>
  <si>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</si>
  <si>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</si>
  <si>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</si>
  <si>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</si>
  <si>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</si>
  <si>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</si>
  <si>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</si>
  <si>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</si>
  <si>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</si>
  <si>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</si>
  <si>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</si>
  <si>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</si>
  <si>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</si>
  <si>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</si>
  <si>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</si>
  <si>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</si>
  <si>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</si>
  <si>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</si>
  <si>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</si>
  <si>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</si>
  <si>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</si>
  <si>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</si>
  <si>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</si>
  <si>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</si>
  <si>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</si>
  <si>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</si>
  <si>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</si>
  <si>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</si>
  <si>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</si>
  <si>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</si>
  <si>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</si>
  <si>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</si>
  <si>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</si>
  <si>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</si>
  <si>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</si>
  <si>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</si>
  <si>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</si>
  <si>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</si>
  <si>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</si>
  <si>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</si>
  <si>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</si>
  <si>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</si>
  <si>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</si>
  <si>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</si>
  <si>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</si>
  <si>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</si>
  <si>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</si>
  <si>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</si>
  <si>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</si>
  <si>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</si>
  <si>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</si>
  <si>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</si>
  <si>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</si>
  <si>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</si>
  <si>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</si>
  <si>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</si>
  <si>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</si>
  <si>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</si>
  <si>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</si>
  <si>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</si>
  <si>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</si>
  <si>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</si>
  <si>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</si>
  <si>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</si>
  <si>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</si>
  <si>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</si>
  <si>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</si>
  <si>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</si>
  <si>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</si>
  <si>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</si>
  <si>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</si>
  <si>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</si>
  <si>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</si>
  <si>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</si>
  <si>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</si>
  <si>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</si>
  <si>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</si>
  <si>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</si>
  <si>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</si>
  <si>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</si>
  <si>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</si>
  <si>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</si>
  <si>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</si>
  <si>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</si>
  <si>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</si>
  <si>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</si>
  <si>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</si>
  <si>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</si>
  <si>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</si>
  <si>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</si>
  <si>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</si>
  <si>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</si>
  <si>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</si>
  <si>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</si>
  <si>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</si>
  <si>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</si>
  <si>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</si>
  <si>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</si>
  <si>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</si>
  <si>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</si>
  <si>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</si>
  <si>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</si>
  <si>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</si>
  <si>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</si>
  <si>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</si>
  <si>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</si>
  <si>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</si>
  <si>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</si>
  <si>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</si>
  <si>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</si>
  <si>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</si>
  <si>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</si>
  <si>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</si>
  <si>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</si>
  <si>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</si>
  <si>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</si>
  <si>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</si>
  <si>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</si>
  <si>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</si>
  <si>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</si>
  <si>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</si>
  <si>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</si>
  <si>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</si>
  <si>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</si>
  <si>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</si>
  <si>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</si>
  <si>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</si>
  <si>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</si>
  <si>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</si>
  <si>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</si>
  <si>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</si>
  <si>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</si>
  <si>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</si>
  <si>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</si>
  <si>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</si>
  <si>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</si>
  <si>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</si>
  <si>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</si>
  <si>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</si>
  <si>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</si>
  <si>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</si>
  <si>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</si>
  <si>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</si>
  <si>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</si>
  <si>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</si>
  <si>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</si>
  <si>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</si>
  <si>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</si>
  <si>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</si>
  <si>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</si>
  <si>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</si>
  <si>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</si>
  <si>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</si>
  <si>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</si>
  <si>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</si>
  <si>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</si>
  <si>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</si>
  <si>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</si>
  <si>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</si>
  <si>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</si>
  <si>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</si>
  <si>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</si>
  <si>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</si>
  <si>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</si>
  <si>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</si>
  <si>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</si>
  <si>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</si>
  <si>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</si>
  <si>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</si>
  <si>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</si>
  <si>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</si>
  <si>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</si>
  <si>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</si>
  <si>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</si>
  <si>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</si>
  <si>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</si>
  <si>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</si>
  <si>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</si>
  <si>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</si>
  <si>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</si>
  <si>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</si>
  <si>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</si>
  <si>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</si>
  <si>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</si>
  <si>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</si>
  <si>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</si>
  <si>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</si>
  <si>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</si>
  <si>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</si>
  <si>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</si>
  <si>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</si>
  <si>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</si>
  <si>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</si>
  <si>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</si>
  <si>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</si>
  <si>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</si>
  <si>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</si>
  <si>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</si>
  <si>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</si>
  <si>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</si>
  <si>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</si>
  <si>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</si>
  <si>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</si>
  <si>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</si>
  <si>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</si>
  <si>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</si>
  <si>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</si>
  <si>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</si>
  <si>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</si>
  <si>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</si>
  <si>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</si>
  <si>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</si>
  <si>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</si>
  <si>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</si>
  <si>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</si>
  <si>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</si>
  <si>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</si>
  <si>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</si>
  <si>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</si>
  <si>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</si>
  <si>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</si>
  <si>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</si>
  <si>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</si>
  <si>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</si>
  <si>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</si>
  <si>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</si>
  <si>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</si>
  <si>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</si>
  <si>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</si>
  <si>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</si>
  <si>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</si>
  <si>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</si>
  <si>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</si>
  <si>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</si>
  <si>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</si>
  <si>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</si>
  <si>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</si>
  <si>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</si>
  <si>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</si>
  <si>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</si>
  <si>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</si>
  <si>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</si>
  <si>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</si>
  <si>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</si>
  <si>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</si>
  <si>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</si>
  <si>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</si>
  <si>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</si>
  <si>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</si>
  <si>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</si>
  <si>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</si>
  <si>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</si>
  <si>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</si>
  <si>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</si>
  <si>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</si>
  <si>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</si>
  <si>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</si>
  <si>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</si>
  <si>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</si>
  <si>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</si>
  <si>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</si>
  <si>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</si>
  <si>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</si>
  <si>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</si>
  <si>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</si>
  <si>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</si>
  <si>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</si>
  <si>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</si>
  <si>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</si>
  <si>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</si>
  <si>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</si>
  <si>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</si>
  <si>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</si>
  <si>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</si>
  <si>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</si>
  <si>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</si>
  <si>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</si>
  <si>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</si>
  <si>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</si>
  <si>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</si>
  <si>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</si>
  <si>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</si>
  <si>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</si>
  <si>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</si>
  <si>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</si>
  <si>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</si>
  <si>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</si>
  <si>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</si>
  <si>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</si>
  <si>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</si>
  <si>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</si>
  <si>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</si>
  <si>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</si>
  <si>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</si>
  <si>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</si>
  <si>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</si>
  <si>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</si>
  <si>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</si>
  <si>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</si>
  <si>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</si>
  <si>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</si>
  <si>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</si>
  <si>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</si>
  <si>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</si>
  <si>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</si>
  <si>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</si>
  <si>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</si>
  <si>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</si>
  <si>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</si>
  <si>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</si>
  <si>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</si>
  <si>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</si>
  <si>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</si>
  <si>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</si>
  <si>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</si>
  <si>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</si>
  <si>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</si>
  <si>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</si>
  <si>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</si>
  <si>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</si>
  <si>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</si>
  <si>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</si>
  <si>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</si>
  <si>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</si>
  <si>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</si>
  <si>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</si>
  <si>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</si>
  <si>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</si>
  <si>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</si>
  <si>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</si>
  <si>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</si>
  <si>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</si>
  <si>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</si>
  <si>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</si>
  <si>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</si>
  <si>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</si>
  <si>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</si>
  <si>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</si>
  <si>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</si>
  <si>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</si>
  <si>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</si>
  <si>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</si>
  <si>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</si>
  <si>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</si>
  <si>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</si>
  <si>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</si>
  <si>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</si>
  <si>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</si>
  <si>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</si>
  <si>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</si>
  <si>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</si>
  <si>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</si>
  <si>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</si>
  <si>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</si>
  <si>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</si>
  <si>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</si>
  <si>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</si>
  <si>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</si>
  <si>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</si>
  <si>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</si>
  <si>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</si>
  <si>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</si>
  <si>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</si>
  <si>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</si>
  <si>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</si>
  <si>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</si>
  <si>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</si>
  <si>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</si>
  <si>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</si>
  <si>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</si>
  <si>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</si>
  <si>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</si>
  <si>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</si>
  <si>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</si>
  <si>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</si>
  <si>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</si>
  <si>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</si>
  <si>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</si>
  <si>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</si>
  <si>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</si>
  <si>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</si>
  <si>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</si>
  <si>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</si>
  <si>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</si>
  <si>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</si>
  <si>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</si>
  <si>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</si>
  <si>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</si>
  <si>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</si>
  <si>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</si>
  <si>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</si>
  <si>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</si>
  <si>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</si>
  <si>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</si>
  <si>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</si>
  <si>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</si>
  <si>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</si>
  <si>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</si>
  <si>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</si>
  <si>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</si>
  <si>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</si>
  <si>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</si>
  <si>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</si>
  <si>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</si>
  <si>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</si>
  <si>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</si>
  <si>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</si>
  <si>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</si>
  <si>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</si>
  <si>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</si>
  <si>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</si>
  <si>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</si>
  <si>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</si>
  <si>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</si>
  <si>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</si>
  <si>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</si>
  <si>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</si>
  <si>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</si>
  <si>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</si>
  <si>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</si>
  <si>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</si>
  <si>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</si>
  <si>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</si>
  <si>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</si>
  <si>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</si>
  <si>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</si>
  <si>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</si>
  <si>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</si>
  <si>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</si>
  <si>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</si>
  <si>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</si>
  <si>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</si>
  <si>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</si>
  <si>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</si>
  <si>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</si>
  <si>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</si>
  <si>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</si>
  <si>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</si>
  <si>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</si>
  <si>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</si>
  <si>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</si>
  <si>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</si>
  <si>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</si>
  <si>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</si>
  <si>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</si>
  <si>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</si>
  <si>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</si>
  <si>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</si>
  <si>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</si>
  <si>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</si>
  <si>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</si>
  <si>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</si>
  <si>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</si>
  <si>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</si>
  <si>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</si>
  <si>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</si>
  <si>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</si>
  <si>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</si>
  <si>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</si>
  <si>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</si>
  <si>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</si>
  <si>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</si>
  <si>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</si>
  <si>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</si>
  <si>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</si>
  <si>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</si>
  <si>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</si>
  <si>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</si>
  <si>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</si>
  <si>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</si>
  <si>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</si>
  <si>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</si>
  <si>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</si>
  <si>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</si>
  <si>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</si>
  <si>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</si>
  <si>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</si>
  <si>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</si>
  <si>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</si>
  <si>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</si>
  <si>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</si>
  <si>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</si>
  <si>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</si>
  <si>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</si>
  <si>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</si>
  <si>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</si>
  <si>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</si>
  <si>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</si>
  <si>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</si>
  <si>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</si>
  <si>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</si>
  <si>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</si>
  <si>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</si>
  <si>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</si>
  <si>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</si>
  <si>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</si>
  <si>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</si>
  <si>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</si>
  <si>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</si>
  <si>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</si>
  <si>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</si>
  <si>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</si>
  <si>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</si>
  <si>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</si>
  <si>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</si>
  <si>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</si>
  <si>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</si>
  <si>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</si>
  <si>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</si>
  <si>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</si>
  <si>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</si>
  <si>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</si>
  <si>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</si>
  <si>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</si>
  <si>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</si>
  <si>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</si>
  <si>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</si>
  <si>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</si>
  <si>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</si>
  <si>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</si>
  <si>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</si>
  <si>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</si>
  <si>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</si>
  <si>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</si>
  <si>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</si>
  <si>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</si>
  <si>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</si>
  <si>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</si>
  <si>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</si>
  <si>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</si>
  <si>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</si>
  <si>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</si>
  <si>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</si>
  <si>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</si>
  <si>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</si>
  <si>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</si>
  <si>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</si>
  <si>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</si>
  <si>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</si>
  <si>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</si>
  <si>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</si>
  <si>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</si>
  <si>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</si>
  <si>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</si>
  <si>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</si>
  <si>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</si>
  <si>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</si>
  <si>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</si>
  <si>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</si>
  <si>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</si>
  <si>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</si>
  <si>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</si>
  <si>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</si>
  <si>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</si>
  <si>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</si>
  <si>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</si>
  <si>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</si>
  <si>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</si>
  <si>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</si>
  <si>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</si>
  <si>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</si>
  <si>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</si>
  <si>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</si>
  <si>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</si>
  <si>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</si>
  <si>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</si>
  <si>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</si>
  <si>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</si>
  <si>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</si>
  <si>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</si>
  <si>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</si>
  <si>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</si>
  <si>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</si>
  <si>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</si>
  <si>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</si>
  <si>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</si>
  <si>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</si>
  <si>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</si>
  <si>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</si>
  <si>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</si>
  <si>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</si>
  <si>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</si>
  <si>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</si>
  <si>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</si>
  <si>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</si>
  <si>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</si>
  <si>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</si>
  <si>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</si>
  <si>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</si>
  <si>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</si>
  <si>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</si>
  <si>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</si>
  <si>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</si>
  <si>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</si>
  <si>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</si>
  <si>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</si>
  <si>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</si>
  <si>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</si>
  <si>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</si>
  <si>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</si>
  <si>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</si>
  <si>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</si>
  <si>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</si>
  <si>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</si>
  <si>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</si>
  <si>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</si>
  <si>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</si>
  <si>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</si>
  <si>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</si>
  <si>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</si>
  <si>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</si>
  <si>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</si>
  <si>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</si>
  <si>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</si>
  <si>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</si>
  <si>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</si>
  <si>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</si>
  <si>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</si>
  <si>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</si>
  <si>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</si>
  <si>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</si>
  <si>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</si>
  <si>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</si>
  <si>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</si>
  <si>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</si>
  <si>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</si>
  <si>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</si>
  <si>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</si>
  <si>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</si>
  <si>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</si>
  <si>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</si>
  <si>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</si>
  <si>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</si>
  <si>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</si>
  <si>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</si>
  <si>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</si>
  <si>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</si>
  <si>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</si>
  <si>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</si>
  <si>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</si>
  <si>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</si>
  <si>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</si>
  <si>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</si>
  <si>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</si>
  <si>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</si>
  <si>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</si>
  <si>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</si>
  <si>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</si>
  <si>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</si>
  <si>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</si>
  <si>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</si>
  <si>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</si>
  <si>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</si>
  <si>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</si>
  <si>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</si>
  <si>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</si>
  <si>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</si>
  <si>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</si>
  <si>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</si>
  <si>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</si>
  <si>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</si>
  <si>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</si>
  <si>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</si>
  <si>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</si>
  <si>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</si>
  <si>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</si>
  <si>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</si>
  <si>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</si>
  <si>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</si>
  <si>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</si>
  <si>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</si>
  <si>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</si>
  <si>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</si>
  <si>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</si>
  <si>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</si>
  <si>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</si>
  <si>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</si>
  <si>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</si>
  <si>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</si>
  <si>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</si>
  <si>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</si>
  <si>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</si>
  <si>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</si>
  <si>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</si>
  <si>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</si>
  <si>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</si>
  <si>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</si>
  <si>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</si>
  <si>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</si>
  <si>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</si>
  <si>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</si>
  <si>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</si>
  <si>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</si>
  <si>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</si>
  <si>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</si>
  <si>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</si>
  <si>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</si>
  <si>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</si>
  <si>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</si>
  <si>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</si>
  <si>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</si>
  <si>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</si>
  <si>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</si>
  <si>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</si>
  <si>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</si>
  <si>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</si>
  <si>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</si>
  <si>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</si>
  <si>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</si>
  <si>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</si>
  <si>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</si>
  <si>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</si>
  <si>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</si>
  <si>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</si>
  <si>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</si>
  <si>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</si>
  <si>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</si>
  <si>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</si>
  <si>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</si>
  <si>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</si>
  <si>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</si>
  <si>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</si>
  <si>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</si>
  <si>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</si>
  <si>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</si>
  <si>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</si>
  <si>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</si>
  <si>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</si>
  <si>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</si>
  <si>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</si>
  <si>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</si>
  <si>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</si>
  <si>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</si>
  <si>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</si>
  <si>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</si>
  <si>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</si>
  <si>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</si>
  <si>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</si>
  <si>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</si>
  <si>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</si>
  <si>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</si>
  <si>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</si>
  <si>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</si>
  <si>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</si>
  <si>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</si>
  <si>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</si>
  <si>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</si>
  <si>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</si>
  <si>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</si>
  <si>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</si>
  <si>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</si>
  <si>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</si>
  <si>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</si>
  <si>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</si>
  <si>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</si>
  <si>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</si>
  <si>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</si>
  <si>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</si>
  <si>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</si>
  <si>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</si>
  <si>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</si>
  <si>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</si>
  <si>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</si>
  <si>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</si>
  <si>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</si>
  <si>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</si>
  <si>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</si>
  <si>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</si>
  <si>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</si>
  <si>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</si>
  <si>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</si>
  <si>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</si>
  <si>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</si>
  <si>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</si>
  <si>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</si>
  <si>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</si>
  <si>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</si>
  <si>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</si>
  <si>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</si>
  <si>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</si>
  <si>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</si>
  <si>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</si>
  <si>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</si>
  <si>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</si>
  <si>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</si>
  <si>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</si>
  <si>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</si>
  <si>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</si>
  <si>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</si>
  <si>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</si>
  <si>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</si>
  <si>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</si>
  <si>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</si>
  <si>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</si>
  <si>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</si>
  <si>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</si>
  <si>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</si>
  <si>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</si>
  <si>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</si>
  <si>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</si>
  <si>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</si>
  <si>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</si>
  <si>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</si>
  <si>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</si>
  <si>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</si>
  <si>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</si>
  <si>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</si>
  <si>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</si>
  <si>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</si>
  <si>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</si>
  <si>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</si>
  <si>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</si>
  <si>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</si>
  <si>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</si>
  <si>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</si>
  <si>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</si>
  <si>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</si>
  <si>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</si>
  <si>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</si>
  <si>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</si>
  <si>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</si>
  <si>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</si>
  <si>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</si>
  <si>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</si>
  <si>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</si>
  <si>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</si>
  <si>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</si>
  <si>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</si>
  <si>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</si>
  <si>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</si>
  <si>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</si>
  <si>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</si>
  <si>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</si>
  <si>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</si>
  <si>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</si>
  <si>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</si>
  <si>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</si>
  <si>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</si>
  <si>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</si>
  <si>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</si>
  <si>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</si>
  <si>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</si>
  <si>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</si>
  <si>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</si>
  <si>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</si>
  <si>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</si>
  <si>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</si>
  <si>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</si>
  <si>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</si>
  <si>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</si>
  <si>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</si>
  <si>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</si>
  <si>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</si>
  <si>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</si>
  <si>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</si>
  <si>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</si>
  <si>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</si>
  <si>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</si>
  <si>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</si>
  <si>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</si>
  <si>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</si>
  <si>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</si>
  <si>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</si>
  <si>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</si>
  <si>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</si>
  <si>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</si>
  <si>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</si>
  <si>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</si>
  <si>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</si>
  <si>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</si>
  <si>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</si>
  <si>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</si>
  <si>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</si>
  <si>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</si>
  <si>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</si>
  <si>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</si>
  <si>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</si>
  <si>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</si>
  <si>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</si>
  <si>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</si>
  <si>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</si>
  <si>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</si>
  <si>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</si>
  <si>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</si>
  <si>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</si>
  <si>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</si>
  <si>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</si>
  <si>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</si>
  <si>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</si>
  <si>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</si>
  <si>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</si>
  <si>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</si>
  <si>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</si>
  <si>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</si>
  <si>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</si>
  <si>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</si>
  <si>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</si>
  <si>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</si>
  <si>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</si>
  <si>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</si>
  <si>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</si>
  <si>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</si>
  <si>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</si>
  <si>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</si>
  <si>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</si>
  <si>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</si>
  <si>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</si>
  <si>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</si>
  <si>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</si>
  <si>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</si>
  <si>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</si>
  <si>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</si>
  <si>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</si>
  <si>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</si>
  <si>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</si>
  <si>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</si>
  <si>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</si>
  <si>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</si>
  <si>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</si>
  <si>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</si>
  <si>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</si>
  <si>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</si>
  <si>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</si>
  <si>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</si>
  <si>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</si>
  <si>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</si>
  <si>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</si>
  <si>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</si>
  <si>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</si>
  <si>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</si>
  <si>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</si>
  <si>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</si>
  <si>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</si>
  <si>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</si>
  <si>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</si>
  <si>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</si>
  <si>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</si>
  <si>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</si>
  <si>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</si>
  <si>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</si>
  <si>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</si>
  <si>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</si>
  <si>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</si>
  <si>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</si>
  <si>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</si>
  <si>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</si>
  <si>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</si>
  <si>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</si>
  <si>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</si>
  <si>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</si>
  <si>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</si>
  <si>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</si>
  <si>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</si>
  <si>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</si>
  <si>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</si>
  <si>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</si>
  <si>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</si>
  <si>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</si>
  <si>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</si>
  <si>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</si>
  <si>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</si>
  <si>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</si>
  <si>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</si>
  <si>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</si>
  <si>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</si>
  <si>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</si>
  <si>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</si>
  <si>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</si>
  <si>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</si>
  <si>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</si>
  <si>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</si>
  <si>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</si>
  <si>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</si>
  <si>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</si>
  <si>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</si>
  <si>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</si>
  <si>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</si>
  <si>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</si>
  <si>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</si>
  <si>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</si>
  <si>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</si>
  <si>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</si>
  <si>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</si>
  <si>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</si>
  <si>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</si>
  <si>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</si>
  <si>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</si>
  <si>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</si>
  <si>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</si>
  <si>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</si>
  <si>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</si>
  <si>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</si>
  <si>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</si>
  <si>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</si>
  <si>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</si>
  <si>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</si>
  <si>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</si>
  <si>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</si>
  <si>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</si>
  <si>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</si>
  <si>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</si>
  <si>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</si>
  <si>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</si>
  <si>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</si>
  <si>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</si>
  <si>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</si>
  <si>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</si>
  <si>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</si>
  <si>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</si>
  <si>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</si>
  <si>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</si>
  <si>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</si>
  <si>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</si>
  <si>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</si>
  <si>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</si>
  <si>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</si>
  <si>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</si>
  <si>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</si>
  <si>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</si>
  <si>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</si>
  <si>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</si>
  <si>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</si>
  <si>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</si>
  <si>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</si>
  <si>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</si>
  <si>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</si>
  <si>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</si>
  <si>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</si>
  <si>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</si>
  <si>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</si>
  <si>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</si>
  <si>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</si>
  <si>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</si>
  <si>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</si>
  <si>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</si>
  <si>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</si>
  <si>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</si>
  <si>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</si>
  <si>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</si>
  <si>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</si>
  <si>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</si>
  <si>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</si>
  <si>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</si>
  <si>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</si>
  <si>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</si>
  <si>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</si>
  <si>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</si>
  <si>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</si>
  <si>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</si>
  <si>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</si>
  <si>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</si>
  <si>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</si>
  <si>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</si>
  <si>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</si>
  <si>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</si>
  <si>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</si>
  <si>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</si>
  <si>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</si>
  <si>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</si>
  <si>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</si>
  <si>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</si>
  <si>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</si>
  <si>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</si>
  <si>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</si>
  <si>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</si>
  <si>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</si>
  <si>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</si>
  <si>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</si>
  <si>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</si>
  <si>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</si>
  <si>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</si>
  <si>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</si>
  <si>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</si>
  <si>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</si>
  <si>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</si>
  <si>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</si>
  <si>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</si>
  <si>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</si>
  <si>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</si>
  <si>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</si>
  <si>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</si>
  <si>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</si>
  <si>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</si>
  <si>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</si>
  <si>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</si>
  <si>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</si>
  <si>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</si>
  <si>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</si>
  <si>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</si>
  <si>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</si>
  <si>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</si>
  <si>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</si>
  <si>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</si>
  <si>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</si>
  <si>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</si>
  <si>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</si>
  <si>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</si>
  <si>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</si>
  <si>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</si>
  <si>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</si>
  <si>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</si>
  <si>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</si>
  <si>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</si>
  <si>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</si>
  <si>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</si>
  <si>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</si>
  <si>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</si>
  <si>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</si>
  <si>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</si>
  <si>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</si>
  <si>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</si>
  <si>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</si>
  <si>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</si>
  <si>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</si>
  <si>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</si>
  <si>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</si>
  <si>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</si>
  <si>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</si>
  <si>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</si>
  <si>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</si>
  <si>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</si>
  <si>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</si>
  <si>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</si>
  <si>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</si>
  <si>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</si>
  <si>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</si>
  <si>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</si>
  <si>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</si>
  <si>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</si>
  <si>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</si>
  <si>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</si>
  <si>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</si>
  <si>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</si>
  <si>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</si>
  <si>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</si>
  <si>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</si>
  <si>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</si>
  <si>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</si>
  <si>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</si>
  <si>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</si>
  <si>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</si>
  <si>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</si>
  <si>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</si>
  <si>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</si>
  <si>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</si>
  <si>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</si>
  <si>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</si>
  <si>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</si>
  <si>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</si>
  <si>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</si>
  <si>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</si>
  <si>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</si>
  <si>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</si>
  <si>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</si>
  <si>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</si>
  <si>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</si>
  <si>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</si>
  <si>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</si>
  <si>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</si>
  <si>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</si>
  <si>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</si>
  <si>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</si>
  <si>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</si>
  <si>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</si>
  <si>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</si>
  <si>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</si>
  <si>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</si>
  <si>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</si>
  <si>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</si>
  <si>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</si>
  <si>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</si>
  <si>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</si>
  <si>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</si>
  <si>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</si>
  <si>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</si>
  <si>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</si>
  <si>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</si>
  <si>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</si>
  <si>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</si>
  <si>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</si>
  <si>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</si>
  <si>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</si>
  <si>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</si>
  <si>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</si>
  <si>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</si>
  <si>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</si>
  <si>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</si>
  <si>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</si>
  <si>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</si>
  <si>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</si>
  <si>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</si>
  <si>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</si>
  <si>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</si>
  <si>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</si>
  <si>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</si>
  <si>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</si>
  <si>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</si>
  <si>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</si>
  <si>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</si>
  <si>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</si>
  <si>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</si>
  <si>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</si>
  <si>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</si>
  <si>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</si>
  <si>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</si>
  <si>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</si>
  <si>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</si>
  <si>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</si>
  <si>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</si>
  <si>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</si>
  <si>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</si>
  <si>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</si>
  <si>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</si>
  <si>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</si>
  <si>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</si>
  <si>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</si>
  <si>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</si>
  <si>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</si>
  <si>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</si>
  <si>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</si>
  <si>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</si>
  <si>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</si>
  <si>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</si>
  <si>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</si>
  <si>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</si>
  <si>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</si>
  <si>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</si>
  <si>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</si>
  <si>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</si>
  <si>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</si>
  <si>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</si>
  <si>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</si>
  <si>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</si>
  <si>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</si>
  <si>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</si>
  <si>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</si>
  <si>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</si>
  <si>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</si>
  <si>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</si>
  <si>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</si>
  <si>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</si>
  <si>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</si>
  <si>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</si>
  <si>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</si>
  <si>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</si>
  <si>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</si>
  <si>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</si>
  <si>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</si>
  <si>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</si>
  <si>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</si>
  <si>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</si>
  <si>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</si>
  <si>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</si>
  <si>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</si>
  <si>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</si>
  <si>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</si>
  <si>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</si>
  <si>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</si>
  <si>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</si>
  <si>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</si>
  <si>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</si>
  <si>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</si>
  <si>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</si>
  <si>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</si>
  <si>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</si>
  <si>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</si>
  <si>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</si>
  <si>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</si>
  <si>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</si>
  <si>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</si>
  <si>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</si>
  <si>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</si>
  <si>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</si>
  <si>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</si>
  <si>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</si>
  <si>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</si>
  <si>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</si>
  <si>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</si>
  <si>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</si>
  <si>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</si>
  <si>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</si>
  <si>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</si>
  <si>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</si>
  <si>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</si>
  <si>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</si>
  <si>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</si>
  <si>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</si>
  <si>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</si>
  <si>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</si>
  <si>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</si>
  <si>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</si>
  <si>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</si>
  <si>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</si>
  <si>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</si>
  <si>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</si>
  <si>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</si>
  <si>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</si>
  <si>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</si>
  <si>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</si>
  <si>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</si>
  <si>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</si>
  <si>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</si>
  <si>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</si>
  <si>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</si>
  <si>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</si>
  <si>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</si>
  <si>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</si>
  <si>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</si>
  <si>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</si>
  <si>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</si>
  <si>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</si>
  <si>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</si>
  <si>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</si>
  <si>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</si>
  <si>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</si>
  <si>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</si>
  <si>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</si>
  <si>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</si>
  <si>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</si>
  <si>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</si>
  <si>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</si>
  <si>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</si>
  <si>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</si>
  <si>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</si>
  <si>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</si>
  <si>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</si>
  <si>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</si>
  <si>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</si>
  <si>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</si>
  <si>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</si>
  <si>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</si>
  <si>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</si>
  <si>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</si>
  <si>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</si>
  <si>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</si>
  <si>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</si>
  <si>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</si>
  <si>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</si>
  <si>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</si>
  <si>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</si>
  <si>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</si>
  <si>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</si>
  <si>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</si>
  <si>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</si>
  <si>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</si>
  <si>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</si>
  <si>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</si>
  <si>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</si>
  <si>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</si>
  <si>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</si>
  <si>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</si>
  <si>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</si>
  <si>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</si>
  <si>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</si>
  <si>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</si>
  <si>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</si>
  <si>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</si>
  <si>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</si>
  <si>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</si>
  <si>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</si>
  <si>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</si>
  <si>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</si>
  <si>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</si>
  <si>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</si>
  <si>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</si>
  <si>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</si>
  <si>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</si>
  <si>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</si>
  <si>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</si>
  <si>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</si>
  <si>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</si>
  <si>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</si>
  <si>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</si>
  <si>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</si>
  <si>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</si>
  <si>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</si>
  <si>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</si>
  <si>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</si>
  <si>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</si>
  <si>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</si>
  <si>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</si>
  <si>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</si>
  <si>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</si>
  <si>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</si>
  <si>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</si>
  <si>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</si>
  <si>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</si>
  <si>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</si>
  <si>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</si>
  <si>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</si>
  <si>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</si>
  <si>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</si>
  <si>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</si>
  <si>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</si>
  <si>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</si>
  <si>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</si>
  <si>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</si>
  <si>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</si>
  <si>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</si>
  <si>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</si>
  <si>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</si>
  <si>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</si>
  <si>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</si>
  <si>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</si>
  <si>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</si>
  <si>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</si>
  <si>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</si>
  <si>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</si>
  <si>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</si>
  <si>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</si>
  <si>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</si>
  <si>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</si>
  <si>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</si>
  <si>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</si>
  <si>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</si>
  <si>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</si>
  <si>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</si>
  <si>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</si>
  <si>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</si>
  <si>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</si>
  <si>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</si>
  <si>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</si>
  <si>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</si>
  <si>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</si>
  <si>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</si>
  <si>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</si>
  <si>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</si>
  <si>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</si>
  <si>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</si>
  <si>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</si>
  <si>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</si>
  <si>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</si>
  <si>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</si>
  <si>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</si>
  <si>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</si>
  <si>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</si>
  <si>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</si>
  <si>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</si>
  <si>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</si>
  <si>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</si>
  <si>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</si>
  <si>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</si>
  <si>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</si>
  <si>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</si>
  <si>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</si>
  <si>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</si>
  <si>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</si>
  <si>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</si>
  <si>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</si>
  <si>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</si>
  <si>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</si>
  <si>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</si>
  <si>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</si>
  <si>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</si>
  <si>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</si>
  <si>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</si>
  <si>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</si>
  <si>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</si>
  <si>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</si>
  <si>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</si>
  <si>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</si>
  <si>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</si>
  <si>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</si>
  <si>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</si>
  <si>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</si>
  <si>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</si>
  <si>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</si>
  <si>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</si>
  <si>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</si>
  <si>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</si>
  <si>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</si>
  <si>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</si>
  <si>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</si>
  <si>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</si>
  <si>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</si>
  <si>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</si>
  <si>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</si>
  <si>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</si>
  <si>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</si>
  <si>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</si>
  <si>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</si>
  <si>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</si>
  <si>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</si>
  <si>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</si>
  <si>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</si>
  <si>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</si>
  <si>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</si>
  <si>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</si>
  <si>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</si>
  <si>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</si>
  <si>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</si>
  <si>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</si>
  <si>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</si>
  <si>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</si>
  <si>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</si>
  <si>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</si>
  <si>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</si>
  <si>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</si>
  <si>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</si>
  <si>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</si>
  <si>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</si>
  <si>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</si>
  <si>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</si>
  <si>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</si>
  <si>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</si>
  <si>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</si>
  <si>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</si>
  <si>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</si>
  <si>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</si>
  <si>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</si>
  <si>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</si>
  <si>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</si>
  <si>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</si>
  <si>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</si>
  <si>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</si>
  <si>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</si>
  <si>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</si>
  <si>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</si>
  <si>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</si>
  <si>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</si>
  <si>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</si>
  <si>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</si>
  <si>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</si>
  <si>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</si>
  <si>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</si>
  <si>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</si>
  <si>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</si>
  <si>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</si>
  <si>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</si>
  <si>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</si>
  <si>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</si>
  <si>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</si>
  <si>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</si>
  <si>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</si>
  <si>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</si>
  <si>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</si>
  <si>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</si>
  <si>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</si>
  <si>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</si>
  <si>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</si>
  <si>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</si>
  <si>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</si>
  <si>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</si>
  <si>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</si>
  <si>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</si>
  <si>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</si>
  <si>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</si>
  <si>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</si>
  <si>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</si>
  <si>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</si>
  <si>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</si>
  <si>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</si>
  <si>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</si>
  <si>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</si>
  <si>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</si>
  <si>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</si>
  <si>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</si>
  <si>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</si>
  <si>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</si>
  <si>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</si>
  <si>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</si>
  <si>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</si>
  <si>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</si>
  <si>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</si>
  <si>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</si>
  <si>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</si>
  <si>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</si>
  <si>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</si>
  <si>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</si>
  <si>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</si>
  <si>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</si>
  <si>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</si>
  <si>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</si>
  <si>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</si>
  <si>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</si>
  <si>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</si>
  <si>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</si>
  <si>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</si>
  <si>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</si>
  <si>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</si>
  <si>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</si>
  <si>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</si>
  <si>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</si>
  <si>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</si>
  <si>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</si>
  <si>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</si>
  <si>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</si>
  <si>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</si>
  <si>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</si>
  <si>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</si>
  <si>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</si>
  <si>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</si>
  <si>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</si>
  <si>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</si>
  <si>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</si>
  <si>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</si>
  <si>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</si>
  <si>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</si>
  <si>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</si>
  <si>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</si>
  <si>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</si>
  <si>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</si>
  <si>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</si>
  <si>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</si>
  <si>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</si>
  <si>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</si>
  <si>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</si>
  <si>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</si>
  <si>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</si>
  <si>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</si>
  <si>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</si>
  <si>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</si>
  <si>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</si>
  <si>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</si>
  <si>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</si>
  <si>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</si>
  <si>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</si>
  <si>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</si>
  <si>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</si>
  <si>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</si>
  <si>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</si>
  <si>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</si>
  <si>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</si>
  <si>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</si>
  <si>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</si>
  <si>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</si>
  <si>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</si>
  <si>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</si>
  <si>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</si>
  <si>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</si>
  <si>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</si>
  <si>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</si>
  <si>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</si>
  <si>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</si>
  <si>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</si>
  <si>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</si>
  <si>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</si>
  <si>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</si>
  <si>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</si>
  <si>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</si>
  <si>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</si>
  <si>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</si>
  <si>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</si>
  <si>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</si>
  <si>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</si>
  <si>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</si>
  <si>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</si>
  <si>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</si>
  <si>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</si>
  <si>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</si>
  <si>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</si>
  <si>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</si>
  <si>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</si>
  <si>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</si>
  <si>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</si>
  <si>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</si>
  <si>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</si>
  <si>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</si>
  <si>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</si>
  <si>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</si>
  <si>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</si>
  <si>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</si>
  <si>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</si>
  <si>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</si>
  <si>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</si>
  <si>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</si>
  <si>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</si>
  <si>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</si>
  <si>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</si>
  <si>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</si>
  <si>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</si>
  <si>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</si>
  <si>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</si>
  <si>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</si>
  <si>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</si>
  <si>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</si>
  <si>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</si>
  <si>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</si>
  <si>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</si>
  <si>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</si>
  <si>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</si>
  <si>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</si>
  <si>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</si>
  <si>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</si>
  <si>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</si>
  <si>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</si>
  <si>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</si>
  <si>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</si>
  <si>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</si>
  <si>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</si>
  <si>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</si>
  <si>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</si>
  <si>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</si>
  <si>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</si>
  <si>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</si>
  <si>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</si>
  <si>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</si>
  <si>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</si>
  <si>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</si>
  <si>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</si>
  <si>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</si>
  <si>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</si>
  <si>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</si>
  <si>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</si>
  <si>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</si>
  <si>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</si>
  <si>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</si>
  <si>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</si>
  <si>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</si>
  <si>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</si>
  <si>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</si>
  <si>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</si>
  <si>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</si>
  <si>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</si>
  <si>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</si>
  <si>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</si>
  <si>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</si>
  <si>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</si>
  <si>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</si>
  <si>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</si>
  <si>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</si>
  <si>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</si>
  <si>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</si>
  <si>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</si>
  <si>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</si>
  <si>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</si>
  <si>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</si>
  <si>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</si>
  <si>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</si>
  <si>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</si>
  <si>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</si>
  <si>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</si>
  <si>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</si>
  <si>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</si>
  <si>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</si>
  <si>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</si>
  <si>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</si>
  <si>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</si>
  <si>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</si>
  <si>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</si>
  <si>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</si>
  <si>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</si>
  <si>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</si>
  <si>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</si>
  <si>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</si>
  <si>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</si>
  <si>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</si>
  <si>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</si>
  <si>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</si>
  <si>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</si>
  <si>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</si>
  <si>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</si>
  <si>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</si>
  <si>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</si>
  <si>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</si>
  <si>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</si>
  <si>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</si>
  <si>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</si>
  <si>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</si>
  <si>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</si>
  <si>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</si>
  <si>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</si>
  <si>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</si>
  <si>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</si>
  <si>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</si>
  <si>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</si>
  <si>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</si>
  <si>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</si>
  <si>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</si>
  <si>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</si>
  <si>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</si>
  <si>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</si>
  <si>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</si>
  <si>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</si>
  <si>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</si>
  <si>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</si>
  <si>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</si>
  <si>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</si>
  <si>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</si>
  <si>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</si>
  <si>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</si>
  <si>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</si>
  <si>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</si>
  <si>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</si>
  <si>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</si>
  <si>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</si>
  <si>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</si>
  <si>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</si>
  <si>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</si>
  <si>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</si>
  <si>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</si>
  <si>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</si>
  <si>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</si>
  <si>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</si>
  <si>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</si>
  <si>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</si>
  <si>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</si>
  <si>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</si>
  <si>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</si>
  <si>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</si>
  <si>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</si>
  <si>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</si>
  <si>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</si>
  <si>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</si>
  <si>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</si>
  <si>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</si>
  <si>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</si>
  <si>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</si>
  <si>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</si>
  <si>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</si>
  <si>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</si>
  <si>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</si>
  <si>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</si>
  <si>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</si>
  <si>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</si>
  <si>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</si>
  <si>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</si>
  <si>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</si>
  <si>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</si>
  <si>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</si>
  <si>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</si>
  <si>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</si>
  <si>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</si>
  <si>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</si>
  <si>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</si>
  <si>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</si>
  <si>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</si>
  <si>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</si>
  <si>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</si>
  <si>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</si>
  <si>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</si>
  <si>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</si>
  <si>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</si>
  <si>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</si>
  <si>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</si>
  <si>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</si>
  <si>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</si>
  <si>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</si>
  <si>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</si>
  <si>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</si>
  <si>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</si>
  <si>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</si>
  <si>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</si>
  <si>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</si>
  <si>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</si>
  <si>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</si>
  <si>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</si>
  <si>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</si>
  <si>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</si>
  <si>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</si>
  <si>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</si>
  <si>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</si>
  <si>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</si>
  <si>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</si>
  <si>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</si>
  <si>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</si>
  <si>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</si>
  <si>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</si>
  <si>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</si>
  <si>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</si>
  <si>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</si>
  <si>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</si>
  <si>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</si>
  <si>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</si>
  <si>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</si>
  <si>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</si>
  <si>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</si>
  <si>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</si>
  <si>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</si>
  <si>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</si>
  <si>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</si>
  <si>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</si>
  <si>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</si>
  <si>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</si>
  <si>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</si>
  <si>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</si>
  <si>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</si>
  <si>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</si>
  <si>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</si>
  <si>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</si>
  <si>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</si>
  <si>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</si>
  <si>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</si>
  <si>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</si>
  <si>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</si>
  <si>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</si>
  <si>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</si>
  <si>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</si>
  <si>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</si>
  <si>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</si>
  <si>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</si>
  <si>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</si>
  <si>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</si>
  <si>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</si>
  <si>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</si>
  <si>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</si>
  <si>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</si>
  <si>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</si>
  <si>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</si>
  <si>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</si>
  <si>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</si>
  <si>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</si>
  <si>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</si>
  <si>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</si>
  <si>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</si>
  <si>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</si>
  <si>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</si>
  <si>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</si>
  <si>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</si>
  <si>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</si>
  <si>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</si>
  <si>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</si>
  <si>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</si>
  <si>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</si>
  <si>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</si>
  <si>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</si>
  <si>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</si>
  <si>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</si>
  <si>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</si>
  <si>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</si>
  <si>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</si>
  <si>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</si>
  <si>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</si>
  <si>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</si>
  <si>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</si>
  <si>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</si>
  <si>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</si>
  <si>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</si>
  <si>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</si>
  <si>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</si>
  <si>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</si>
  <si>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</si>
  <si>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</si>
  <si>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</si>
  <si>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</si>
  <si>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</si>
  <si>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</si>
  <si>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</si>
  <si>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</si>
  <si>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</si>
  <si>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</si>
  <si>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</si>
  <si>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</si>
  <si>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</si>
  <si>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</si>
  <si>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</si>
  <si>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</si>
  <si>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</si>
  <si>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</si>
  <si>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</si>
  <si>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</si>
  <si>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</si>
  <si>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</si>
  <si>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</si>
  <si>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</si>
  <si>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</si>
  <si>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</si>
  <si>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</si>
  <si>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</si>
  <si>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</si>
  <si>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</si>
  <si>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</si>
  <si>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</si>
  <si>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</si>
  <si>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</si>
  <si>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</si>
  <si>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</si>
  <si>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</si>
  <si>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</si>
  <si>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</si>
  <si>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</si>
  <si>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</si>
  <si>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</si>
  <si>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</si>
  <si>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</si>
  <si>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</si>
  <si>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</si>
  <si>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</si>
  <si>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</si>
  <si>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</si>
  <si>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</si>
  <si>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</si>
  <si>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</si>
  <si>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</si>
  <si>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</si>
  <si>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</si>
  <si>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</si>
  <si>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</si>
  <si>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</si>
  <si>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</si>
  <si>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</si>
  <si>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</si>
  <si>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</si>
  <si>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</si>
  <si>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</si>
  <si>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</si>
  <si>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</si>
  <si>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</si>
  <si>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</si>
  <si>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</si>
  <si>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</si>
  <si>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</si>
  <si>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</si>
  <si>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</si>
  <si>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</si>
  <si>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</si>
  <si>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</si>
  <si>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</si>
  <si>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</si>
  <si>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</si>
  <si>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</si>
  <si>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</si>
  <si>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</si>
  <si>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</si>
  <si>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</si>
  <si>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</si>
  <si>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</si>
  <si>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</si>
  <si>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</si>
  <si>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</si>
  <si>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</si>
  <si>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</si>
  <si>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</si>
  <si>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</si>
  <si>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</si>
  <si>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</si>
  <si>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</si>
  <si>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</si>
  <si>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</si>
  <si>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</si>
  <si>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</si>
  <si>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</si>
  <si>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</si>
  <si>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</si>
  <si>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</si>
  <si>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</si>
  <si>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</si>
  <si>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</si>
  <si>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</si>
  <si>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</si>
  <si>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</si>
  <si>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</si>
  <si>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</si>
  <si>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</si>
  <si>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</si>
  <si>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</si>
  <si>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</si>
  <si>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</si>
  <si>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</si>
  <si>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</si>
  <si>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</si>
  <si>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</si>
  <si>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</si>
  <si>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</si>
  <si>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</si>
  <si>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</si>
  <si>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</si>
  <si>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</si>
  <si>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</si>
  <si>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</si>
  <si>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</si>
  <si>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</si>
  <si>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</si>
  <si>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</si>
  <si>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</si>
  <si>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</si>
  <si>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</si>
  <si>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</si>
  <si>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</si>
  <si>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</si>
  <si>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</si>
  <si>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</si>
  <si>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</si>
  <si>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</si>
  <si>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</si>
  <si>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</si>
  <si>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</si>
  <si>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</si>
  <si>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</si>
  <si>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</si>
  <si>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</si>
  <si>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</si>
  <si>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</si>
  <si>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</si>
  <si>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</si>
  <si>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</si>
  <si>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</si>
  <si>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</si>
  <si>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</si>
  <si>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</si>
  <si>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</si>
  <si>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</si>
  <si>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</si>
  <si>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</si>
  <si>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</si>
  <si>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</si>
  <si>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</si>
  <si>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</si>
  <si>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</si>
  <si>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</si>
  <si>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</si>
  <si>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</si>
  <si>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</si>
  <si>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</si>
  <si>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</si>
  <si>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</si>
  <si>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</si>
  <si>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</si>
  <si>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</si>
  <si>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</si>
  <si>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</si>
  <si>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</si>
  <si>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</si>
  <si>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</si>
  <si>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</si>
  <si>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</si>
  <si>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</si>
  <si>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</si>
  <si>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</si>
  <si>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</si>
  <si>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</si>
  <si>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</si>
  <si>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</si>
  <si>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</si>
  <si>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</si>
  <si>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</si>
  <si>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</si>
  <si>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</si>
  <si>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</si>
  <si>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</si>
  <si>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</si>
  <si>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</si>
  <si>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</si>
  <si>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</si>
  <si>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</si>
  <si>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</si>
  <si>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</si>
  <si>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</si>
  <si>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</si>
  <si>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</si>
  <si>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</si>
  <si>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</si>
  <si>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</si>
  <si>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</si>
  <si>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</si>
  <si>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</si>
  <si>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</si>
  <si>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</si>
  <si>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</si>
  <si>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</si>
  <si>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</si>
  <si>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</si>
  <si>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</si>
  <si>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</si>
  <si>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</si>
  <si>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</si>
  <si>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</si>
  <si>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</si>
  <si>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</si>
  <si>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</si>
  <si>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</si>
  <si>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</si>
  <si>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</si>
  <si>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</si>
  <si>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</si>
  <si>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</si>
  <si>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</si>
  <si>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</si>
  <si>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</si>
  <si>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</si>
  <si>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</si>
  <si>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</si>
  <si>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</si>
  <si>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</si>
  <si>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</si>
  <si>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</si>
  <si>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</si>
  <si>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</si>
  <si>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</si>
  <si>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</si>
  <si>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</si>
  <si>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</si>
  <si>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</si>
  <si>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</si>
  <si>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</si>
  <si>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</si>
  <si>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</si>
  <si>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</si>
  <si>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</si>
  <si>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</si>
  <si>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</si>
  <si>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</si>
  <si>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</si>
  <si>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</si>
  <si>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</si>
  <si>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</si>
  <si>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</si>
  <si>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</si>
  <si>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</si>
  <si>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</si>
  <si>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</si>
  <si>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</si>
  <si>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</si>
  <si>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</si>
  <si>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</si>
  <si>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</si>
  <si>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</si>
  <si>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</si>
  <si>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</si>
  <si>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</si>
  <si>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</si>
  <si>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</si>
  <si>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</si>
  <si>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</si>
  <si>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</si>
  <si>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</si>
  <si>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</si>
  <si>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</si>
  <si>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</si>
  <si>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</si>
  <si>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</si>
  <si>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</si>
  <si>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</si>
  <si>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</si>
  <si>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</si>
  <si>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</si>
  <si>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</si>
  <si>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</si>
  <si>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</si>
  <si>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</si>
  <si>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</si>
  <si>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</si>
  <si>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</si>
  <si>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</si>
  <si>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</si>
  <si>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</si>
  <si>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</si>
  <si>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</si>
  <si>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</si>
  <si>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</si>
  <si>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</si>
  <si>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</si>
  <si>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</si>
  <si>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</si>
  <si>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</si>
  <si>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</si>
  <si>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</si>
  <si>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</si>
  <si>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</si>
  <si>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</si>
  <si>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</si>
  <si>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</si>
  <si>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</si>
  <si>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</si>
  <si>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</si>
  <si>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</si>
  <si>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</si>
  <si>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</si>
  <si>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</si>
  <si>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</si>
  <si>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</si>
  <si>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</si>
  <si>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</si>
  <si>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</si>
  <si>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</si>
  <si>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</si>
  <si>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</si>
  <si>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</si>
  <si>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</si>
  <si>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</si>
  <si>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</si>
  <si>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</si>
  <si>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</si>
  <si>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</si>
  <si>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</si>
  <si>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</si>
  <si>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</si>
  <si>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</si>
  <si>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</si>
  <si>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</si>
  <si>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</si>
  <si>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</si>
  <si>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</si>
  <si>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</si>
  <si>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</si>
  <si>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</si>
  <si>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</si>
  <si>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</si>
  <si>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</si>
  <si>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</si>
  <si>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</si>
  <si>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</si>
  <si>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</si>
  <si>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</si>
  <si>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</si>
  <si>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</si>
  <si>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</si>
  <si>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</si>
  <si>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</si>
  <si>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</si>
  <si>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</si>
  <si>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</si>
  <si>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</si>
  <si>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</si>
  <si>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</si>
  <si>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</si>
  <si>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</si>
  <si>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</si>
  <si>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</si>
  <si>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</si>
  <si>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</si>
  <si>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</si>
  <si>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</si>
  <si>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</si>
  <si>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</si>
  <si>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</si>
  <si>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</si>
  <si>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</si>
  <si>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</si>
  <si>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</si>
  <si>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</si>
  <si>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</si>
  <si>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</si>
  <si>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</si>
  <si>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</si>
  <si>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</si>
  <si>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</si>
  <si>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</si>
  <si>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</si>
  <si>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</si>
  <si>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</si>
  <si>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</si>
  <si>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</si>
  <si>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</si>
  <si>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</si>
  <si>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</si>
  <si>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</si>
  <si>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</si>
  <si>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</si>
  <si>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</si>
  <si>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</si>
  <si>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</si>
  <si>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</si>
  <si>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</si>
  <si>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</si>
  <si>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</si>
  <si>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</si>
  <si>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</si>
  <si>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</si>
  <si>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</si>
  <si>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</si>
  <si>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</si>
  <si>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</si>
  <si>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</si>
  <si>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</si>
  <si>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</si>
  <si>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</si>
  <si>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</si>
  <si>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</si>
  <si>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</si>
  <si>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</si>
  <si>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</si>
  <si>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</si>
  <si>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</si>
  <si>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</si>
  <si>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</si>
  <si>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</si>
  <si>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</si>
  <si>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</si>
  <si>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</si>
  <si>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</si>
  <si>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</si>
  <si>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</si>
  <si>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</si>
  <si>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</si>
  <si>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</si>
  <si>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</si>
  <si>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</si>
  <si>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</si>
  <si>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</si>
  <si>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</si>
  <si>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</si>
  <si>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</si>
  <si>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</si>
  <si>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</si>
  <si>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</si>
  <si>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</si>
  <si>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</si>
  <si>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</si>
  <si>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</si>
  <si>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</si>
  <si>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</si>
  <si>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</si>
  <si>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</si>
  <si>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</si>
  <si>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</si>
  <si>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</si>
  <si>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</si>
  <si>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</si>
  <si>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</si>
  <si>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</si>
  <si>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</si>
  <si>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</si>
  <si>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</si>
  <si>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</si>
  <si>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</si>
  <si>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</si>
  <si>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</si>
  <si>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</si>
  <si>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</si>
  <si>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</si>
  <si>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</si>
  <si>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</si>
  <si>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</si>
  <si>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</si>
  <si>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</si>
  <si>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</si>
  <si>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</si>
  <si>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</si>
  <si>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</si>
  <si>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</si>
  <si>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</si>
  <si>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</si>
  <si>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</si>
  <si>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</si>
  <si>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</si>
  <si>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</si>
  <si>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</si>
  <si>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</si>
  <si>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</si>
  <si>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</si>
  <si>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</si>
  <si>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</si>
  <si>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</si>
  <si>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</si>
  <si>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</si>
  <si>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</si>
  <si>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</si>
  <si>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</si>
  <si>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</si>
  <si>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</si>
  <si>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</si>
  <si>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</si>
  <si>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</si>
  <si>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</si>
  <si>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</si>
  <si>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</si>
  <si>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</si>
  <si>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</si>
  <si>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</si>
  <si>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</si>
  <si>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</si>
  <si>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</si>
  <si>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</si>
  <si>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</si>
  <si>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</si>
  <si>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</si>
  <si>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</si>
  <si>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</si>
  <si>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</si>
  <si>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</si>
  <si>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</si>
  <si>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</si>
  <si>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</si>
  <si>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</si>
  <si>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</si>
  <si>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</si>
  <si>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</si>
  <si>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</si>
  <si>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</si>
  <si>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</si>
  <si>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</si>
  <si>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</si>
  <si>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</si>
  <si>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</si>
  <si>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</si>
  <si>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</si>
  <si>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</si>
  <si>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</si>
  <si>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</si>
  <si>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</si>
  <si>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</si>
  <si>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</si>
  <si>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</si>
  <si>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</si>
  <si>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</si>
  <si>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</si>
  <si>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</si>
  <si>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</si>
  <si>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</si>
  <si>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</si>
  <si>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</si>
  <si>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</si>
  <si>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</si>
  <si>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</si>
  <si>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</si>
  <si>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</si>
  <si>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</si>
  <si>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</si>
  <si>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</si>
  <si>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</si>
  <si>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</si>
  <si>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</si>
  <si>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</si>
  <si>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</si>
  <si>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</si>
  <si>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</si>
  <si>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</si>
  <si>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</si>
  <si>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</si>
  <si>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</si>
  <si>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</si>
  <si>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</si>
  <si>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</si>
  <si>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</si>
  <si>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</si>
  <si>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</si>
  <si>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</si>
  <si>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</si>
  <si>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</si>
  <si>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</si>
  <si>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</si>
  <si>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</si>
  <si>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</si>
  <si>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</si>
  <si>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</si>
  <si>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</si>
  <si>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</si>
  <si>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</si>
  <si>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</si>
  <si>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</si>
  <si>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</si>
  <si>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</si>
  <si>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</si>
  <si>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</si>
  <si>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</si>
  <si>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</si>
  <si>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</si>
  <si>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</si>
  <si>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</si>
  <si>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</si>
  <si>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</si>
  <si>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</si>
  <si>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</si>
  <si>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</si>
  <si>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</si>
  <si>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</si>
  <si>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</si>
  <si>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</si>
  <si>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</si>
  <si>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</si>
  <si>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</si>
  <si>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</si>
  <si>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</si>
  <si>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</si>
  <si>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</si>
  <si>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</si>
  <si>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</si>
  <si>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</si>
  <si>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</si>
  <si>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</si>
  <si>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</si>
  <si>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</si>
  <si>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</si>
  <si>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</si>
  <si>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</si>
  <si>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</si>
  <si>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</si>
  <si>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</si>
  <si>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</si>
  <si>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</si>
  <si>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</si>
  <si>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</si>
  <si>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</si>
  <si>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</si>
  <si>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</si>
  <si>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</si>
  <si>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</si>
  <si>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</si>
  <si>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</si>
  <si>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</si>
  <si>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</si>
  <si>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</si>
  <si>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</si>
  <si>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</si>
  <si>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</si>
  <si>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</si>
  <si>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</si>
  <si>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</si>
  <si>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</si>
  <si>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</si>
  <si>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</si>
  <si>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</si>
  <si>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</si>
  <si>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</si>
  <si>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</si>
  <si>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</si>
  <si>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</si>
  <si>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</si>
  <si>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</si>
  <si>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</si>
  <si>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</si>
  <si>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</si>
  <si>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</si>
  <si>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</si>
  <si>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</si>
  <si>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</si>
  <si>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</si>
  <si>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</si>
  <si>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</si>
  <si>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</si>
  <si>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</si>
  <si>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</si>
  <si>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</si>
  <si>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</si>
  <si>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</si>
  <si>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</si>
  <si>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</si>
  <si>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</si>
  <si>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</si>
  <si>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</si>
  <si>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</si>
  <si>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</si>
  <si>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</si>
  <si>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</si>
  <si>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</si>
  <si>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</si>
  <si>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</si>
  <si>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</si>
  <si>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</si>
  <si>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</si>
  <si>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</si>
  <si>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</si>
  <si>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</si>
  <si>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</si>
  <si>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</si>
  <si>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</si>
  <si>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</si>
  <si>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</si>
  <si>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</si>
  <si>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</si>
  <si>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</si>
  <si>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</si>
  <si>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</si>
  <si>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</si>
  <si>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</si>
  <si>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</si>
  <si>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</si>
  <si>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</si>
  <si>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</si>
  <si>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</si>
  <si>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</si>
  <si>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</si>
  <si>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</si>
  <si>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</si>
  <si>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</si>
  <si>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</si>
  <si>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</si>
  <si>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</si>
  <si>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</si>
  <si>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</si>
  <si>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</si>
  <si>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</si>
  <si>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</si>
  <si>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</si>
  <si>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</si>
  <si>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</si>
  <si>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</si>
  <si>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</si>
  <si>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</si>
  <si>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</si>
  <si>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</si>
  <si>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</si>
  <si>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</si>
  <si>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</si>
  <si>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</si>
  <si>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</si>
  <si>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</si>
  <si>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</si>
  <si>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</si>
  <si>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</si>
  <si>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</si>
  <si>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</si>
  <si>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</si>
  <si>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</si>
  <si>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</si>
  <si>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</si>
  <si>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</si>
  <si>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</si>
  <si>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</si>
  <si>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</si>
  <si>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</si>
  <si>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</si>
  <si>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</si>
  <si>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</si>
  <si>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</si>
  <si>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</si>
  <si>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</si>
  <si>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</si>
  <si>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</si>
  <si>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</si>
  <si>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</si>
  <si>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</si>
  <si>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</si>
  <si>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</si>
  <si>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</si>
  <si>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</si>
  <si>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</si>
  <si>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</si>
  <si>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</si>
  <si>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</si>
  <si>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</si>
  <si>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</si>
  <si>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</si>
  <si>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</si>
  <si>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</si>
  <si>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</si>
  <si>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</si>
  <si>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</si>
  <si>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</si>
  <si>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</si>
  <si>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</si>
  <si>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</si>
  <si>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</si>
  <si>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</si>
  <si>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</si>
  <si>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</si>
  <si>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</si>
  <si>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</si>
  <si>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</si>
  <si>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</si>
  <si>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</si>
  <si>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</si>
  <si>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</si>
  <si>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</si>
  <si>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</si>
  <si>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</si>
  <si>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</si>
  <si>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</si>
  <si>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</si>
  <si>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</si>
  <si>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</si>
  <si>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</si>
  <si>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</si>
  <si>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</si>
  <si>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</si>
  <si>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</si>
  <si>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</si>
  <si>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</si>
  <si>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</si>
  <si>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</si>
  <si>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</si>
  <si>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</si>
  <si>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</si>
  <si>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</si>
  <si>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</si>
  <si>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</si>
  <si>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</si>
  <si>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</si>
  <si>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</si>
  <si>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</si>
  <si>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</si>
  <si>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</si>
  <si>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</si>
  <si>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</si>
  <si>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</si>
  <si>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</si>
  <si>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</si>
  <si>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</si>
  <si>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</si>
  <si>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</si>
  <si>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</si>
  <si>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</si>
  <si>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</si>
  <si>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</si>
  <si>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</si>
  <si>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</si>
  <si>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</si>
  <si>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</si>
  <si>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</si>
  <si>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</si>
  <si>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</si>
  <si>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</si>
  <si>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</si>
  <si>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</si>
  <si>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</si>
  <si>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</si>
  <si>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</si>
  <si>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</si>
  <si>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</si>
  <si>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</si>
  <si>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</si>
  <si>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</si>
  <si>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</si>
  <si>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</si>
  <si>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</si>
  <si>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</si>
  <si>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</si>
  <si>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</si>
  <si>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</si>
  <si>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</si>
  <si>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</si>
  <si>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</si>
  <si>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</si>
  <si>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</si>
  <si>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</si>
  <si>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</si>
  <si>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</si>
  <si>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</si>
  <si>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</si>
  <si>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</si>
  <si>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</si>
  <si>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</si>
  <si>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</si>
  <si>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</si>
  <si>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</si>
  <si>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</si>
  <si>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</si>
  <si>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</si>
  <si>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</si>
  <si>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</si>
  <si>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</si>
  <si>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</si>
  <si>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</si>
  <si>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</si>
  <si>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</si>
  <si>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</si>
  <si>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</si>
  <si>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</si>
  <si>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</si>
  <si>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</si>
  <si>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</si>
  <si>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</si>
  <si>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</si>
  <si>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</si>
  <si>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</si>
  <si>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</si>
  <si>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</si>
  <si>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</si>
  <si>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</si>
  <si>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</si>
  <si>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</si>
  <si>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</si>
  <si>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</si>
  <si>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</si>
  <si>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</si>
  <si>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</si>
  <si>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</si>
  <si>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</si>
  <si>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</si>
  <si>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</si>
  <si>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</si>
  <si>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</si>
  <si>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</si>
  <si>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</si>
  <si>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</si>
  <si>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</si>
  <si>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</si>
  <si>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</si>
  <si>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</si>
  <si>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</si>
  <si>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</si>
  <si>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</si>
  <si>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</si>
  <si>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</si>
  <si>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</si>
  <si>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</si>
  <si>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</si>
  <si>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</si>
  <si>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</si>
  <si>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</si>
  <si>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</si>
  <si>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</si>
  <si>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</si>
  <si>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</si>
  <si>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</si>
  <si>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</si>
  <si>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</si>
  <si>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</si>
  <si>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</si>
  <si>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</si>
  <si>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</si>
  <si>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</si>
  <si>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</si>
  <si>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</si>
  <si>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</si>
  <si>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</si>
  <si>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</si>
  <si>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</si>
  <si>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</si>
  <si>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</si>
  <si>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</si>
  <si>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</si>
  <si>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</si>
  <si>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</si>
  <si>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</si>
  <si>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</si>
  <si>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</si>
  <si>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</si>
  <si>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</si>
  <si>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</si>
  <si>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</si>
  <si>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</si>
  <si>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</si>
  <si>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</si>
  <si>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</si>
  <si>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</si>
  <si>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</si>
  <si>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</si>
  <si>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</si>
  <si>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</si>
  <si>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</si>
  <si>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</si>
  <si>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</si>
  <si>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</si>
  <si>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</si>
  <si>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</si>
  <si>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</si>
  <si>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</si>
  <si>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</si>
  <si>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</si>
  <si>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</si>
  <si>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</si>
  <si>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</si>
  <si>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</si>
  <si>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</si>
  <si>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</si>
  <si>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</si>
  <si>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</si>
  <si>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</si>
  <si>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</si>
  <si>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</si>
  <si>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</si>
  <si>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</si>
  <si>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</si>
  <si>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</si>
  <si>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</si>
  <si>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</si>
  <si>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</si>
  <si>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</si>
  <si>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</si>
  <si>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</si>
  <si>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</si>
  <si>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</si>
  <si>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</si>
  <si>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</si>
  <si>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</si>
  <si>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</si>
  <si>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</si>
  <si>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</si>
  <si>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</si>
  <si>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</si>
  <si>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</si>
  <si>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</si>
  <si>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</si>
  <si>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</si>
  <si>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</si>
  <si>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</si>
  <si>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</si>
  <si>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</si>
  <si>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</si>
  <si>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</si>
  <si>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</si>
  <si>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</si>
  <si>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</si>
  <si>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</si>
  <si>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</si>
  <si>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</si>
  <si>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</si>
  <si>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</si>
  <si>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</si>
  <si>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</si>
  <si>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</si>
  <si>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</si>
  <si>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</si>
  <si>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</si>
  <si>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</si>
  <si>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</si>
  <si>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</si>
  <si>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</si>
  <si>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</si>
  <si>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</si>
  <si>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</si>
  <si>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</si>
  <si>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</si>
  <si>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</si>
  <si>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</si>
  <si>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</si>
  <si>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</si>
  <si>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</si>
  <si>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</si>
  <si>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</si>
  <si>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</si>
  <si>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</si>
  <si>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</si>
  <si>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</si>
  <si>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</si>
  <si>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</si>
  <si>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</si>
  <si>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</si>
  <si>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</si>
  <si>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</si>
  <si>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</si>
  <si>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</si>
  <si>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</si>
  <si>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</si>
  <si>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</si>
  <si>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</si>
  <si>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</si>
  <si>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</si>
  <si>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</si>
  <si>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</si>
  <si>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</si>
  <si>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</si>
  <si>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</si>
  <si>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</si>
  <si>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</si>
  <si>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</si>
  <si>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</si>
  <si>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</si>
  <si>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</si>
  <si>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</si>
  <si>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</si>
  <si>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</si>
  <si>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</si>
  <si>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</si>
  <si>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</si>
  <si>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</si>
  <si>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</si>
  <si>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</si>
  <si>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</si>
  <si>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</si>
  <si>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</si>
  <si>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</si>
  <si>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</si>
  <si>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</si>
  <si>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</si>
  <si>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</si>
  <si>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</si>
  <si>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</si>
  <si>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</si>
  <si>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</si>
  <si>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</si>
  <si>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</si>
  <si>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</si>
  <si>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</si>
  <si>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</si>
  <si>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</si>
  <si>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</si>
  <si>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</si>
  <si>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</si>
  <si>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</si>
  <si>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</si>
  <si>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</si>
  <si>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</si>
  <si>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</si>
  <si>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</si>
  <si>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</si>
  <si>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</si>
  <si>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</si>
  <si>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</si>
  <si>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</si>
  <si>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</si>
  <si>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</si>
  <si>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</si>
  <si>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</si>
  <si>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</si>
  <si>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</si>
  <si>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</si>
  <si>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</si>
  <si>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</si>
  <si>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</si>
  <si>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</si>
  <si>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</si>
  <si>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</si>
  <si>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</si>
  <si>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</si>
  <si>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</si>
  <si>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</si>
  <si>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</si>
  <si>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</si>
  <si>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</si>
  <si>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</si>
  <si>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</si>
  <si>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</si>
  <si>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</si>
  <si>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</si>
  <si>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</si>
  <si>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</si>
  <si>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</si>
  <si>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</si>
  <si>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</si>
  <si>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</si>
  <si>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</si>
  <si>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</si>
  <si>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</si>
  <si>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</si>
  <si>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</si>
  <si>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</si>
  <si>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</si>
  <si>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</si>
  <si>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</si>
  <si>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</si>
  <si>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</si>
  <si>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</si>
  <si>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</si>
  <si>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</si>
  <si>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</si>
  <si>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</si>
  <si>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</si>
  <si>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</si>
  <si>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</si>
  <si>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</si>
  <si>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</si>
  <si>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</si>
  <si>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</si>
  <si>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</si>
  <si>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</si>
  <si>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</si>
  <si>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</si>
  <si>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</si>
  <si>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</si>
  <si>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</si>
  <si>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</si>
  <si>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</si>
  <si>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</si>
  <si>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</si>
  <si>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</si>
  <si>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</si>
  <si>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</si>
  <si>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</si>
  <si>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</si>
  <si>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</si>
  <si>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</si>
  <si>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</si>
  <si>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</si>
  <si>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</si>
  <si>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</si>
  <si>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</si>
  <si>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</si>
  <si>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</si>
  <si>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</si>
  <si>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</si>
  <si>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</si>
  <si>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</si>
  <si>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</si>
  <si>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</si>
  <si>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</si>
  <si>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</si>
  <si>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</si>
  <si>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</si>
  <si>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</si>
  <si>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</si>
  <si>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</si>
  <si>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</si>
  <si>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</si>
  <si>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</si>
  <si>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</si>
  <si>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</si>
  <si>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</si>
  <si>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</si>
  <si>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</si>
  <si>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</si>
  <si>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</si>
  <si>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</si>
  <si>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</si>
  <si>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</si>
  <si>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</si>
  <si>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</si>
  <si>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</si>
  <si>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</si>
  <si>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</si>
  <si>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</si>
  <si>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</si>
  <si>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</si>
  <si>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</si>
  <si>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</si>
  <si>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</si>
  <si>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</si>
  <si>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</si>
  <si>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</si>
  <si>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</si>
  <si>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</si>
  <si>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</si>
  <si>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</si>
  <si>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</si>
  <si>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</si>
  <si>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</si>
  <si>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</si>
  <si>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</si>
  <si>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</si>
  <si>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</si>
  <si>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</si>
  <si>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</si>
  <si>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</si>
  <si>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</si>
  <si>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</si>
  <si>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</si>
  <si>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</si>
  <si>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</si>
  <si>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</si>
  <si>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</si>
  <si>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</si>
  <si>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</si>
  <si>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</si>
  <si>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</si>
  <si>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</si>
  <si>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</si>
  <si>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</si>
  <si>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</si>
  <si>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</si>
  <si>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</si>
  <si>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</si>
  <si>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</si>
  <si>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</si>
  <si>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</si>
  <si>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</si>
  <si>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</si>
  <si>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</si>
  <si>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</si>
  <si>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</si>
  <si>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</si>
  <si>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</si>
  <si>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</si>
  <si>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</si>
  <si>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</si>
  <si>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</si>
  <si>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</si>
  <si>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</si>
  <si>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</si>
  <si>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</si>
  <si>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</si>
  <si>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</si>
  <si>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</si>
  <si>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</si>
  <si>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</si>
  <si>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</si>
  <si>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</si>
  <si>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</si>
  <si>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</si>
  <si>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</si>
  <si>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</si>
  <si>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</si>
  <si>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</si>
  <si>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</si>
  <si>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</si>
  <si>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</si>
  <si>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</si>
  <si>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</si>
  <si>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</si>
  <si>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</si>
  <si>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</si>
  <si>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</si>
  <si>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</si>
  <si>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</si>
  <si>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</si>
  <si>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</si>
  <si>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</si>
  <si>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</si>
  <si>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</si>
  <si>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</si>
  <si>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</si>
  <si>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</si>
  <si>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</si>
  <si>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</si>
  <si>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</si>
  <si>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</si>
  <si>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</si>
  <si>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</si>
  <si>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</si>
  <si>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</si>
  <si>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</si>
  <si>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</si>
  <si>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</si>
  <si>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</si>
  <si>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</si>
  <si>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</si>
  <si>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</si>
  <si>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</si>
  <si>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</si>
  <si>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</si>
  <si>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</si>
  <si>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</si>
  <si>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</si>
  <si>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</si>
  <si>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</si>
  <si>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</si>
  <si>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</si>
  <si>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</si>
  <si>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</si>
  <si>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</si>
  <si>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</si>
  <si>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</si>
  <si>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</si>
  <si>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</si>
  <si>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</si>
  <si>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</si>
  <si>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</si>
  <si>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</si>
  <si>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</si>
  <si>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</si>
  <si>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</si>
  <si>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</si>
  <si>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</si>
  <si>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</si>
  <si>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</si>
  <si>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</si>
  <si>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</si>
  <si>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</si>
  <si>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</si>
  <si>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</si>
  <si>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</si>
  <si>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</si>
  <si>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</si>
  <si>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</si>
  <si>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</si>
  <si>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</si>
  <si>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</si>
  <si>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</si>
  <si>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</si>
  <si>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</si>
  <si>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</si>
  <si>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</si>
  <si>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</si>
  <si>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</si>
  <si>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</si>
  <si>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</si>
  <si>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</si>
  <si>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</si>
  <si>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</si>
  <si>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</si>
  <si>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</si>
  <si>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</si>
  <si>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</si>
  <si>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</si>
  <si>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</si>
  <si>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</si>
  <si>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</si>
  <si>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</si>
  <si>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</si>
  <si>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</si>
  <si>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</si>
  <si>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</si>
  <si>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</si>
  <si>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</si>
  <si>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</si>
  <si>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</si>
  <si>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</si>
  <si>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</si>
  <si>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</si>
  <si>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</si>
  <si>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</si>
  <si>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</si>
  <si>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</si>
  <si>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</si>
  <si>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</si>
  <si>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</si>
  <si>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</si>
  <si>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</si>
  <si>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</si>
  <si>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</si>
  <si>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</si>
  <si>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</si>
  <si>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</si>
  <si>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</si>
  <si>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</si>
  <si>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</si>
  <si>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</si>
  <si>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</si>
  <si>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</si>
  <si>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</si>
  <si>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</si>
  <si>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</si>
  <si>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</si>
  <si>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</si>
  <si>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</si>
  <si>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</si>
  <si>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</si>
  <si>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</si>
  <si>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</si>
  <si>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</si>
  <si>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</si>
  <si>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</si>
  <si>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</si>
  <si>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</si>
  <si>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</si>
  <si>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</si>
  <si>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</si>
  <si>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</si>
  <si>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</si>
  <si>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</si>
  <si>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</si>
  <si>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</si>
  <si>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</si>
  <si>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</si>
  <si>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</si>
  <si>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</si>
  <si>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</si>
  <si>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</si>
  <si>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</si>
  <si>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</si>
  <si>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</si>
  <si>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</si>
  <si>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</si>
  <si>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</si>
  <si>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</si>
  <si>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</si>
  <si>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</si>
  <si>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</si>
  <si>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</si>
  <si>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</si>
  <si>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</si>
  <si>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</si>
  <si>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</si>
  <si>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</si>
  <si>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</si>
  <si>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</si>
  <si>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</si>
  <si>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</si>
  <si>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</si>
  <si>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</si>
  <si>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</si>
  <si>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</si>
  <si>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</si>
  <si>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</si>
  <si>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</si>
  <si>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</si>
  <si>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</si>
  <si>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</si>
  <si>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</si>
  <si>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</si>
  <si>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</si>
  <si>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</si>
  <si>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</si>
  <si>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</si>
  <si>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</si>
  <si>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</si>
  <si>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</si>
  <si>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</si>
  <si>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</si>
  <si>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</si>
  <si>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</si>
  <si>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</si>
  <si>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</si>
  <si>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</si>
  <si>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</si>
  <si>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</si>
  <si>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</si>
  <si>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</si>
  <si>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</si>
  <si>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</si>
  <si>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</si>
  <si>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</si>
  <si>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</si>
  <si>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</si>
  <si>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</si>
  <si>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</si>
  <si>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</si>
  <si>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</si>
  <si>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</si>
  <si>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</si>
  <si>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</si>
  <si>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</si>
  <si>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</si>
  <si>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</si>
  <si>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</si>
  <si>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</si>
  <si>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</si>
  <si>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</si>
  <si>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</si>
  <si>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</si>
  <si>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</si>
  <si>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</si>
  <si>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</si>
  <si>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</si>
  <si>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</si>
  <si>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</si>
  <si>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</si>
  <si>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</si>
  <si>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</si>
  <si>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</si>
  <si>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</si>
  <si>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</si>
  <si>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</si>
  <si>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</si>
  <si>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</si>
  <si>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</si>
  <si>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</si>
  <si>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</si>
  <si>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</si>
  <si>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</si>
  <si>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</si>
  <si>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</si>
  <si>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</si>
  <si>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</si>
  <si>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</si>
  <si>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</si>
  <si>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</si>
  <si>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</si>
  <si>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</si>
  <si>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</si>
  <si>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</si>
  <si>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</si>
  <si>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</si>
  <si>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</si>
  <si>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</si>
  <si>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</si>
  <si>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</si>
  <si>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</si>
  <si>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</si>
  <si>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</si>
  <si>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</si>
  <si>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</si>
  <si>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</si>
  <si>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</si>
  <si>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</si>
  <si>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</si>
  <si>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</si>
  <si>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</si>
  <si>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</si>
  <si>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</si>
  <si>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</si>
  <si>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</si>
  <si>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</si>
  <si>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</si>
  <si>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</si>
  <si>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</si>
  <si>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</si>
  <si>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</si>
  <si>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</si>
  <si>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</si>
  <si>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</si>
  <si>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</si>
  <si>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</si>
  <si>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</si>
  <si>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</si>
  <si>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</si>
  <si>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</si>
  <si>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</si>
  <si>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</si>
  <si>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</si>
  <si>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</si>
  <si>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</si>
  <si>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</si>
  <si>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</si>
  <si>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</si>
  <si>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</si>
  <si>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</si>
  <si>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</si>
  <si>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</si>
  <si>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</si>
  <si>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</si>
  <si>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</si>
  <si>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</si>
  <si>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</si>
  <si>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</si>
  <si>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</si>
  <si>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</si>
  <si>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</si>
  <si>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</si>
  <si>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</si>
  <si>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</si>
  <si>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</si>
  <si>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</si>
  <si>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</si>
  <si>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</si>
  <si>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</si>
  <si>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</si>
  <si>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</si>
  <si>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</si>
  <si>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</si>
  <si>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</si>
  <si>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</si>
  <si>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</si>
  <si>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</si>
  <si>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</si>
  <si>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</si>
  <si>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</si>
  <si>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</si>
  <si>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</si>
  <si>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</si>
  <si>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</si>
  <si>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</si>
  <si>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</si>
  <si>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</si>
  <si>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</si>
  <si>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</si>
  <si>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</si>
  <si>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</si>
  <si>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</si>
  <si>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</si>
  <si>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</si>
  <si>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</si>
  <si>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</si>
  <si>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</si>
  <si>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</si>
  <si>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</si>
  <si>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</si>
  <si>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</si>
  <si>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</si>
  <si>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</si>
  <si>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</si>
  <si>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</si>
  <si>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</si>
  <si>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</si>
  <si>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</si>
  <si>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</si>
  <si>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</si>
  <si>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</si>
  <si>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</si>
  <si>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</si>
  <si>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</si>
  <si>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</si>
  <si>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</si>
  <si>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</si>
  <si>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</si>
  <si>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</si>
  <si>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</si>
  <si>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</si>
  <si>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</si>
  <si>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</si>
  <si>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</si>
  <si>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</si>
  <si>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</si>
  <si>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</si>
  <si>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</si>
  <si>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</si>
  <si>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</si>
  <si>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</si>
  <si>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</si>
  <si>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</si>
  <si>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</si>
  <si>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</si>
  <si>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</si>
  <si>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</si>
  <si>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</si>
  <si>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</si>
  <si>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</si>
  <si>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</si>
  <si>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</si>
  <si>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</si>
  <si>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</si>
  <si>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</si>
  <si>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</si>
  <si>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</si>
  <si>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</si>
  <si>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</si>
  <si>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</si>
  <si>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</si>
  <si>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</si>
  <si>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</si>
  <si>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</si>
  <si>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</si>
  <si>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</si>
  <si>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</si>
  <si>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</si>
  <si>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</si>
  <si>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</si>
  <si>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</si>
  <si>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</si>
  <si>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</si>
  <si>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</si>
  <si>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</si>
  <si>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</si>
  <si>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</si>
  <si>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</si>
  <si>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</si>
  <si>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</si>
  <si>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</si>
  <si>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</si>
  <si>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</si>
  <si>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</si>
  <si>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</si>
  <si>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</si>
  <si>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</si>
  <si>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</si>
  <si>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</si>
  <si>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</si>
  <si>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</si>
  <si>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</si>
  <si>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</si>
  <si>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</si>
  <si>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</si>
  <si>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</si>
  <si>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</si>
  <si>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</si>
  <si>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</si>
  <si>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</si>
  <si>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</si>
  <si>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</si>
  <si>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</si>
  <si>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</si>
  <si>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</si>
  <si>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</si>
  <si>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</si>
  <si>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</si>
  <si>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</si>
  <si>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</si>
  <si>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</si>
  <si>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</si>
  <si>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</si>
  <si>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</si>
  <si>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</si>
  <si>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</si>
  <si>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</si>
  <si>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</si>
  <si>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</si>
  <si>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</si>
  <si>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</si>
  <si>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</si>
  <si>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</si>
  <si>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</si>
  <si>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</si>
  <si>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</si>
  <si>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</si>
  <si>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</si>
  <si>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</si>
  <si>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</si>
  <si>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</si>
  <si>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</si>
  <si>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</si>
  <si>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</si>
  <si>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</si>
  <si>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</si>
  <si>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</si>
  <si>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</si>
  <si>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</si>
  <si>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</si>
  <si>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</si>
  <si>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</si>
  <si>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</si>
  <si>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</si>
  <si>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</si>
  <si>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</si>
  <si>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</si>
  <si>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</si>
  <si>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</si>
  <si>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</si>
  <si>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</si>
  <si>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</si>
  <si>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</si>
  <si>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</si>
  <si>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</si>
  <si>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</si>
  <si>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</si>
  <si>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</si>
  <si>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</si>
  <si>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</si>
  <si>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</si>
  <si>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</si>
  <si>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</si>
  <si>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</si>
  <si>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</si>
  <si>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</si>
  <si>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</si>
  <si>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</si>
  <si>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</si>
  <si>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</si>
  <si>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</si>
  <si>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</si>
  <si>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</si>
  <si>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</si>
  <si>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</si>
  <si>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</si>
  <si>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</si>
  <si>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</si>
  <si>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</si>
  <si>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</si>
  <si>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</si>
  <si>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</si>
  <si>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</si>
  <si>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</si>
  <si>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</si>
  <si>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</si>
  <si>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</si>
  <si>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</si>
  <si>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</si>
  <si>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</si>
  <si>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</si>
  <si>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</si>
  <si>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</si>
  <si>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</si>
  <si>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</si>
  <si>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</si>
  <si>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</si>
  <si>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</si>
  <si>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</si>
  <si>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</si>
  <si>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</si>
  <si>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</si>
  <si>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</si>
  <si>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</si>
  <si>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</si>
  <si>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</si>
  <si>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</si>
  <si>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</si>
  <si>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</si>
  <si>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</si>
  <si>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</si>
  <si>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</si>
  <si>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</si>
  <si>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</si>
  <si>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</si>
  <si>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</si>
  <si>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</si>
  <si>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</si>
  <si>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</si>
  <si>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</si>
  <si>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</si>
  <si>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</si>
  <si>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</si>
  <si>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</si>
  <si>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</si>
  <si>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</si>
  <si>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</si>
  <si>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</si>
  <si>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</si>
  <si>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</si>
  <si>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</si>
  <si>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</si>
  <si>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</si>
  <si>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</si>
  <si>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</si>
  <si>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</si>
  <si>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</si>
  <si>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</si>
  <si>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</si>
  <si>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</si>
  <si>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</si>
  <si>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</si>
  <si>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</si>
  <si>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</si>
  <si>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</si>
  <si>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</si>
  <si>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</si>
  <si>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</si>
  <si>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</si>
  <si>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</si>
  <si>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</si>
  <si>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</si>
  <si>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</si>
  <si>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</si>
  <si>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</si>
  <si>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</si>
  <si>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</si>
  <si>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</si>
  <si>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</si>
  <si>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</si>
  <si>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</si>
  <si>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</si>
  <si>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</si>
  <si>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</si>
  <si>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</si>
  <si>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</si>
  <si>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</si>
  <si>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</si>
  <si>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</si>
  <si>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</si>
  <si>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</si>
  <si>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</si>
  <si>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</si>
  <si>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</si>
  <si>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</si>
  <si>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</si>
  <si>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</si>
  <si>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</si>
  <si>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</si>
  <si>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</si>
  <si>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</si>
  <si>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</si>
  <si>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</si>
  <si>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</si>
  <si>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</si>
  <si>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</si>
  <si>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</si>
  <si>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</si>
  <si>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</si>
  <si>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</si>
  <si>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</si>
  <si>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</si>
  <si>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</si>
  <si>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</si>
  <si>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</si>
  <si>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</si>
  <si>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</si>
  <si>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</si>
  <si>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</si>
  <si>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</si>
  <si>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</si>
  <si>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</si>
  <si>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</si>
  <si>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</si>
  <si>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</si>
  <si>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</si>
  <si>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</si>
  <si>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</si>
  <si>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</si>
  <si>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</si>
  <si>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</si>
  <si>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</si>
  <si>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</si>
  <si>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</si>
  <si>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</si>
  <si>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</si>
  <si>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</si>
  <si>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</si>
  <si>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</si>
  <si>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</si>
  <si>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</si>
  <si>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</si>
  <si>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</si>
  <si>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</si>
  <si>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</si>
  <si>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</si>
  <si>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</si>
  <si>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</si>
  <si>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</si>
  <si>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</si>
  <si>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</si>
  <si>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</si>
  <si>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</si>
  <si>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</si>
  <si>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</si>
  <si>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</si>
  <si>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</si>
  <si>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</si>
  <si>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</si>
  <si>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</si>
  <si>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</si>
  <si>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</si>
  <si>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</si>
  <si>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</si>
  <si>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</si>
  <si>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</si>
  <si>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</si>
  <si>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</si>
  <si>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</si>
  <si>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</si>
  <si>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</si>
  <si>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</si>
  <si>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</si>
  <si>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</si>
  <si>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</si>
  <si>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</si>
  <si>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</si>
  <si>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</si>
  <si>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</si>
  <si>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</si>
  <si>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</si>
  <si>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</si>
  <si>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</si>
  <si>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</si>
  <si>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</si>
  <si>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</si>
  <si>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</si>
  <si>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</si>
  <si>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</si>
  <si>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</si>
  <si>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</si>
  <si>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</si>
  <si>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</si>
  <si>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</si>
  <si>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</si>
  <si>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</si>
  <si>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</si>
  <si>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</si>
  <si>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</si>
  <si>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</si>
  <si>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</si>
  <si>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</si>
  <si>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</si>
  <si>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</si>
  <si>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</si>
  <si>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</si>
  <si>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</si>
  <si>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</si>
  <si>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</si>
  <si>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</si>
  <si>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</si>
  <si>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</si>
  <si>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</si>
  <si>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</si>
  <si>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</si>
  <si>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</si>
  <si>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</si>
  <si>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</si>
  <si>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</si>
  <si>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</si>
  <si>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</si>
  <si>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</si>
  <si>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</si>
  <si>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</si>
  <si>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</si>
  <si>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</si>
  <si>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</si>
  <si>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</si>
  <si>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</si>
  <si>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</si>
  <si>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</si>
  <si>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</si>
  <si>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</si>
  <si>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</si>
  <si>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</si>
  <si>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</si>
  <si>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</si>
  <si>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</si>
  <si>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</si>
  <si>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</si>
  <si>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</si>
  <si>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</si>
  <si>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</si>
  <si>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</si>
  <si>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</si>
  <si>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</si>
  <si>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</si>
  <si>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</si>
  <si>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</si>
  <si>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</si>
  <si>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</si>
  <si>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</si>
  <si>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</si>
  <si>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</si>
  <si>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</si>
  <si>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</si>
  <si>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</si>
  <si>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</si>
  <si>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</si>
  <si>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</si>
  <si>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</si>
  <si>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</si>
  <si>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</si>
  <si>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</si>
  <si>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</si>
  <si>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</si>
  <si>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</si>
  <si>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</si>
  <si>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</si>
  <si>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</si>
  <si>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</si>
  <si>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</si>
  <si>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</si>
  <si>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</si>
  <si>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</si>
  <si>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</si>
  <si>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</si>
  <si>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</si>
  <si>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</si>
  <si>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</si>
  <si>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</si>
  <si>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</si>
  <si>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</si>
  <si>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</si>
  <si>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</si>
  <si>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</si>
  <si>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</si>
  <si>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</si>
  <si>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</si>
  <si>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</si>
  <si>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</si>
  <si>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</si>
  <si>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</si>
  <si>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</si>
  <si>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</si>
  <si>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</si>
  <si>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</si>
  <si>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</si>
  <si>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</si>
  <si>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</si>
  <si>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</si>
  <si>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</si>
  <si>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</si>
  <si>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</si>
  <si>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</si>
  <si>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</si>
  <si>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</si>
  <si>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</si>
  <si>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</si>
  <si>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</si>
  <si>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</si>
  <si>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</si>
  <si>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</si>
  <si>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</si>
  <si>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</si>
  <si>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</si>
  <si>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</si>
  <si>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</si>
  <si>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</si>
  <si>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</si>
  <si>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</si>
  <si>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</si>
  <si>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</si>
  <si>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</si>
  <si>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</si>
  <si>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</si>
  <si>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</si>
  <si>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</si>
  <si>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</si>
  <si>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</si>
  <si>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</si>
  <si>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</si>
  <si>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</si>
  <si>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</si>
  <si>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</si>
  <si>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</si>
  <si>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</si>
  <si>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</si>
  <si>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</si>
  <si>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</si>
  <si>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</si>
  <si>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</si>
  <si>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</si>
  <si>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</si>
  <si>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</si>
  <si>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</si>
  <si>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</si>
  <si>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</si>
  <si>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</si>
  <si>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</si>
  <si>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</si>
  <si>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</si>
  <si>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</si>
  <si>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</si>
  <si>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</si>
  <si>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</si>
  <si>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</si>
  <si>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</si>
  <si>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</si>
  <si>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</si>
  <si>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</si>
  <si>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</si>
  <si>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</si>
  <si>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</si>
  <si>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</si>
  <si>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</si>
  <si>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</si>
  <si>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</si>
  <si>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</si>
  <si>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</si>
  <si>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</si>
  <si>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</si>
  <si>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</si>
  <si>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</si>
  <si>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</si>
  <si>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</si>
  <si>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</si>
  <si>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</si>
  <si>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</si>
  <si>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</si>
  <si>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</si>
  <si>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</si>
  <si>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</si>
  <si>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</si>
  <si>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</si>
  <si>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</si>
  <si>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</si>
  <si>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</si>
  <si>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</si>
  <si>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</si>
  <si>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</si>
  <si>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</si>
  <si>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</si>
  <si>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</si>
  <si>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</si>
  <si>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</si>
  <si>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</si>
  <si>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</si>
  <si>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</si>
  <si>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</si>
  <si>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</si>
  <si>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</si>
  <si>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</si>
  <si>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</si>
  <si>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</si>
  <si>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</si>
  <si>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</si>
  <si>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</si>
  <si>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</si>
  <si>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</si>
  <si>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</si>
  <si>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</si>
  <si>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</si>
  <si>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</si>
  <si>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</si>
  <si>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</si>
  <si>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</si>
  <si>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</si>
  <si>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</si>
  <si>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</si>
  <si>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</si>
  <si>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</si>
  <si>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</si>
  <si>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</si>
  <si>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</si>
  <si>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</si>
  <si>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</si>
  <si>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</si>
  <si>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</si>
  <si>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</si>
  <si>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</si>
  <si>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</si>
  <si>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</si>
  <si>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</si>
  <si>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</si>
  <si>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</si>
  <si>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</si>
  <si>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</si>
  <si>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</si>
  <si>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</si>
  <si>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</si>
  <si>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</si>
  <si>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</si>
  <si>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</si>
  <si>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</si>
  <si>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</si>
  <si>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</si>
  <si>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</si>
  <si>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</si>
  <si>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</si>
  <si>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</si>
  <si>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</si>
  <si>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</si>
  <si>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</si>
  <si>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</si>
  <si>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</si>
  <si>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</si>
  <si>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</si>
  <si>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</si>
  <si>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</si>
  <si>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</si>
  <si>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</si>
  <si>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</si>
  <si>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</si>
  <si>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</si>
  <si>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</si>
  <si>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</si>
  <si>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</si>
  <si>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</si>
  <si>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</si>
  <si>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</si>
  <si>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</si>
  <si>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</si>
  <si>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</si>
  <si>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</si>
  <si>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</si>
  <si>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</si>
  <si>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</si>
  <si>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</si>
  <si>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</si>
  <si>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</si>
  <si>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</si>
  <si>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</si>
  <si>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</si>
  <si>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</si>
  <si>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</si>
  <si>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</si>
  <si>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</si>
  <si>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</si>
  <si>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</si>
  <si>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</si>
  <si>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</si>
  <si>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</si>
  <si>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</si>
  <si>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</si>
  <si>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</si>
  <si>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</si>
  <si>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</si>
  <si>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</si>
  <si>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</si>
  <si>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</si>
  <si>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</si>
  <si>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</si>
  <si>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</si>
  <si>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</si>
  <si>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</si>
  <si>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</si>
  <si>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</si>
  <si>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</si>
  <si>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</si>
  <si>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</si>
  <si>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</si>
  <si>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</si>
  <si>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</si>
  <si>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</si>
  <si>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</si>
  <si>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</si>
  <si>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</si>
  <si>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</si>
  <si>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</si>
  <si>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</si>
  <si>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</si>
  <si>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</si>
  <si>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</si>
  <si>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</si>
  <si>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</si>
  <si>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</si>
  <si>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</si>
  <si>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</si>
  <si>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</si>
  <si>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</si>
  <si>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</si>
  <si>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</si>
  <si>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</si>
  <si>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</si>
  <si>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</si>
  <si>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</si>
  <si>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</si>
  <si>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</si>
  <si>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</si>
  <si>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</si>
  <si>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</si>
  <si>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</si>
  <si>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</si>
  <si>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</si>
  <si>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</si>
  <si>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</si>
  <si>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</si>
  <si>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</si>
  <si>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</si>
  <si>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</si>
  <si>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</si>
  <si>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</si>
  <si>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</si>
  <si>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</si>
  <si>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</si>
  <si>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</si>
  <si>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</si>
  <si>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</si>
  <si>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</si>
  <si>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</si>
  <si>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</si>
  <si>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</si>
  <si>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</si>
  <si>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</si>
  <si>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</si>
  <si>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</si>
  <si>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</si>
  <si>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</si>
  <si>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</si>
  <si>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</si>
  <si>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</si>
  <si>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</si>
  <si>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</si>
  <si>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</si>
  <si>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</si>
  <si>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</si>
  <si>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</si>
  <si>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</si>
  <si>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</si>
  <si>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</si>
  <si>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</si>
  <si>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</si>
  <si>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</si>
  <si>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</si>
  <si>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</si>
  <si>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</si>
  <si>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</si>
  <si>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</si>
  <si>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</si>
  <si>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</si>
  <si>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</si>
  <si>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</si>
  <si>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</si>
  <si>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</si>
  <si>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</si>
  <si>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</si>
  <si>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</si>
  <si>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</si>
  <si>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</si>
  <si>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</si>
  <si>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</si>
  <si>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</si>
  <si>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</si>
  <si>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</si>
  <si>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</si>
  <si>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</si>
  <si>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</si>
  <si>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</si>
  <si>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</si>
  <si>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</si>
  <si>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</si>
  <si>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</si>
  <si>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</si>
  <si>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</si>
  <si>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</si>
  <si>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</si>
  <si>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</si>
  <si>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</si>
  <si>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</si>
  <si>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</si>
  <si>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</si>
  <si>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</si>
  <si>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</si>
  <si>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</si>
  <si>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</si>
  <si>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</si>
  <si>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</si>
  <si>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</si>
  <si>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</si>
  <si>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</si>
  <si>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</si>
  <si>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</si>
  <si>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</si>
  <si>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</si>
  <si>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</si>
  <si>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</si>
  <si>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</si>
  <si>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</si>
  <si>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</si>
  <si>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</si>
  <si>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</si>
  <si>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</si>
  <si>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</si>
  <si>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</si>
  <si>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</si>
  <si>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</si>
  <si>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</si>
  <si>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</si>
  <si>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</si>
  <si>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</si>
  <si>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</si>
  <si>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</si>
  <si>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</si>
  <si>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</si>
  <si>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</si>
  <si>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</si>
  <si>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</si>
  <si>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</si>
  <si>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</si>
  <si>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</si>
  <si>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</si>
  <si>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</si>
  <si>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</si>
  <si>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</si>
  <si>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</si>
  <si>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</si>
  <si>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</si>
  <si>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</si>
  <si>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</si>
  <si>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</si>
  <si>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</si>
  <si>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</si>
  <si>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</si>
  <si>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</si>
  <si>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</si>
  <si>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</si>
  <si>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</si>
  <si>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</si>
  <si>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</si>
  <si>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</si>
  <si>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</si>
  <si>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</si>
  <si>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</si>
  <si>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</si>
  <si>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</si>
  <si>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</si>
  <si>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</si>
  <si>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</si>
  <si>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</si>
  <si>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</si>
  <si>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</si>
  <si>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</si>
  <si>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</si>
  <si>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</si>
  <si>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</si>
  <si>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</si>
  <si>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</si>
  <si>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</si>
  <si>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</si>
  <si>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</si>
  <si>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</si>
  <si>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</si>
  <si>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</si>
  <si>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</si>
  <si>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</si>
  <si>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</si>
  <si>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</si>
  <si>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</si>
  <si>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</si>
  <si>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</si>
  <si>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</si>
  <si>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</si>
  <si>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</si>
  <si>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</si>
  <si>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</si>
  <si>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</si>
  <si>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</si>
  <si>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</si>
  <si>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</si>
  <si>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</si>
  <si>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</si>
  <si>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</si>
  <si>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</si>
  <si>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</si>
  <si>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</si>
  <si>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</si>
  <si>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</si>
  <si>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</si>
  <si>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</si>
  <si>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</si>
  <si>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</si>
  <si>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</si>
  <si>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</si>
  <si>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</si>
  <si>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</si>
  <si>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</si>
  <si>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</si>
  <si>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</si>
  <si>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</si>
  <si>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</si>
  <si>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</si>
  <si>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</si>
  <si>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</si>
  <si>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</si>
  <si>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</si>
  <si>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</si>
  <si>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</si>
  <si>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</si>
  <si>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</si>
  <si>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</si>
  <si>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</si>
  <si>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</si>
  <si>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</si>
  <si>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</si>
  <si>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</si>
  <si>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</si>
  <si>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</si>
  <si>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</si>
  <si>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</si>
  <si>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</si>
  <si>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</si>
  <si>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</si>
  <si>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</si>
  <si>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</si>
  <si>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</si>
  <si>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</si>
  <si>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</si>
  <si>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</si>
  <si>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</si>
  <si>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</si>
  <si>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</si>
  <si>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</si>
  <si>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</si>
  <si>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</si>
  <si>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</si>
  <si>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</si>
  <si>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</si>
  <si>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</si>
  <si>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</si>
  <si>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</si>
  <si>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</si>
  <si>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</si>
  <si>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</si>
  <si>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</si>
  <si>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</si>
  <si>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</si>
  <si>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</si>
  <si>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</si>
  <si>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</si>
  <si>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</si>
  <si>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</si>
  <si>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</si>
  <si>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</si>
  <si>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</si>
  <si>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</si>
  <si>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</si>
  <si>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</si>
  <si>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</si>
  <si>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</si>
  <si>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</si>
  <si>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</si>
  <si>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</si>
  <si>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</si>
  <si>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</si>
  <si>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</si>
  <si>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</si>
  <si>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</si>
  <si>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</si>
  <si>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</si>
  <si>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</si>
  <si>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</si>
  <si>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</si>
  <si>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</si>
  <si>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</si>
  <si>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</si>
  <si>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</si>
  <si>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</si>
  <si>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</si>
  <si>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</si>
  <si>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</si>
  <si>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</si>
  <si>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</si>
  <si>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</si>
  <si>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</si>
  <si>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</si>
  <si>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</si>
  <si>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</si>
  <si>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</si>
  <si>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</si>
  <si>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</si>
  <si>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</si>
  <si>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</si>
  <si>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</si>
  <si>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</si>
  <si>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</si>
  <si>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</si>
  <si>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</si>
  <si>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</si>
  <si>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</si>
  <si>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</si>
  <si>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</si>
  <si>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</si>
  <si>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</si>
  <si>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</si>
  <si>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</si>
  <si>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</si>
  <si>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</si>
  <si>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</si>
  <si>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</si>
  <si>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</si>
  <si>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</si>
  <si>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</si>
  <si>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</si>
  <si>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</si>
  <si>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</si>
  <si>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</si>
  <si>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</si>
  <si>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</si>
  <si>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</si>
  <si>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</si>
  <si>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</si>
  <si>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</si>
  <si>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</si>
  <si>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</si>
  <si>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</si>
  <si>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</si>
  <si>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</si>
  <si>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</si>
  <si>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</si>
  <si>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</si>
  <si>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</si>
  <si>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</si>
  <si>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</si>
  <si>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</si>
  <si>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</si>
  <si>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</si>
  <si>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</si>
  <si>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</si>
  <si>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</si>
  <si>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</si>
  <si>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</si>
  <si>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</si>
  <si>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</si>
  <si>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</si>
  <si>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</si>
  <si>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</si>
  <si>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</si>
  <si>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</si>
  <si>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</si>
  <si>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</si>
  <si>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</si>
  <si>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</si>
  <si>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</si>
  <si>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</si>
  <si>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</si>
  <si>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</si>
  <si>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</si>
  <si>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</si>
  <si>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</si>
  <si>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</si>
  <si>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</si>
  <si>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</si>
  <si>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</si>
  <si>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</si>
  <si>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</si>
  <si>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</si>
  <si>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</si>
  <si>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</si>
  <si>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</si>
  <si>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</si>
  <si>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</si>
  <si>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</si>
  <si>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</si>
  <si>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</si>
  <si>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</si>
  <si>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</si>
  <si>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</si>
  <si>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</si>
  <si>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</si>
  <si>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</si>
  <si>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</si>
  <si>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</si>
  <si>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</si>
  <si>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</si>
  <si>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</si>
  <si>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</si>
  <si>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</si>
  <si>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</si>
  <si>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</si>
  <si>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</si>
  <si>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</si>
  <si>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</si>
  <si>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</si>
  <si>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</si>
  <si>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</si>
  <si>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</si>
  <si>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</si>
  <si>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</si>
  <si>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</si>
  <si>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</si>
  <si>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</si>
  <si>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</si>
  <si>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</si>
  <si>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</si>
  <si>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</si>
  <si>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</si>
  <si>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</si>
  <si>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</si>
  <si>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</si>
  <si>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</si>
  <si>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</si>
  <si>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</si>
  <si>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</si>
  <si>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</si>
  <si>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</si>
  <si>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</si>
  <si>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</si>
  <si>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</si>
  <si>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</si>
  <si>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</si>
  <si>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</si>
  <si>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</si>
  <si>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</si>
  <si>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</si>
  <si>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</si>
  <si>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</si>
  <si>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</si>
  <si>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</si>
  <si>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</si>
  <si>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</si>
  <si>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</si>
  <si>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</si>
  <si>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</si>
  <si>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</si>
  <si>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</si>
  <si>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</si>
  <si>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</si>
  <si>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</si>
  <si>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</si>
  <si>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</si>
  <si>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</si>
  <si>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</si>
  <si>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</si>
  <si>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</si>
  <si>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</si>
  <si>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</si>
  <si>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</si>
  <si>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</si>
  <si>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</si>
  <si>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</si>
  <si>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</si>
  <si>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</si>
  <si>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</si>
  <si>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</si>
  <si>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</si>
  <si>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</si>
  <si>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</si>
  <si>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</si>
  <si>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</si>
  <si>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</si>
  <si>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</si>
  <si>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</si>
  <si>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</si>
  <si>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</si>
  <si>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</si>
  <si>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</si>
  <si>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</si>
  <si>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</si>
  <si>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</si>
  <si>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</si>
  <si>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</si>
  <si>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</si>
  <si>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</si>
  <si>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</si>
  <si>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</si>
  <si>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</si>
  <si>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</si>
  <si>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</si>
  <si>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</si>
  <si>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</si>
  <si>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</si>
  <si>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</si>
  <si>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</si>
  <si>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</si>
  <si>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</si>
  <si>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</si>
  <si>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</si>
  <si>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</si>
  <si>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</si>
  <si>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</si>
  <si>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</si>
  <si>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</si>
  <si>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</si>
  <si>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</si>
  <si>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</si>
  <si>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</si>
  <si>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</si>
  <si>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</si>
  <si>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</si>
  <si>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</si>
  <si>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</si>
  <si>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</si>
  <si>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</si>
  <si>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</si>
  <si>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</si>
  <si>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</si>
  <si>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</si>
  <si>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</si>
  <si>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</si>
  <si>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</si>
  <si>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</si>
  <si>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</si>
  <si>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</si>
  <si>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</si>
  <si>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</si>
  <si>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</si>
  <si>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</si>
  <si>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</si>
  <si>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</si>
  <si>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</si>
  <si>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</si>
  <si>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</si>
  <si>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</si>
  <si>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</si>
  <si>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</si>
  <si>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</si>
  <si>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</si>
  <si>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</si>
  <si>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</si>
  <si>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</si>
  <si>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</si>
  <si>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</si>
  <si>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</si>
  <si>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</si>
  <si>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</si>
  <si>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</si>
  <si>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</si>
  <si>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</si>
  <si>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</si>
  <si>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</si>
  <si>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</si>
  <si>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</si>
  <si>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</si>
  <si>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</si>
  <si>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</si>
  <si>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</si>
  <si>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</si>
  <si>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</si>
  <si>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</si>
  <si>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</si>
  <si>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</si>
  <si>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</si>
  <si>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</si>
  <si>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</si>
  <si>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</si>
  <si>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</si>
  <si>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</si>
  <si>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</si>
  <si>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</si>
  <si>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</si>
  <si>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</si>
  <si>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</si>
  <si>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</si>
  <si>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</si>
  <si>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</si>
  <si>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</si>
  <si>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</si>
  <si>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</si>
  <si>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</si>
  <si>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</si>
  <si>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</si>
  <si>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</si>
  <si>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</si>
  <si>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</si>
  <si>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</si>
  <si>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</si>
  <si>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</si>
  <si>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</si>
  <si>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</si>
  <si>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</si>
  <si>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</si>
  <si>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</si>
  <si>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</si>
  <si>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</si>
  <si>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</si>
  <si>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</si>
  <si>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</si>
  <si>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</si>
  <si>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</si>
  <si>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</si>
  <si>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</si>
  <si>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</si>
  <si>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</si>
  <si>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</si>
  <si>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</si>
  <si>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</si>
  <si>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</si>
  <si>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</si>
  <si>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</si>
  <si>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</si>
  <si>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</si>
  <si>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</si>
  <si>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</si>
  <si>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</si>
  <si>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</si>
  <si>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</si>
  <si>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</si>
  <si>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</si>
  <si>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</si>
  <si>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</si>
  <si>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</si>
  <si>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</si>
  <si>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</si>
  <si>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</si>
  <si>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</si>
  <si>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</si>
  <si>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</si>
  <si>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</si>
  <si>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</si>
  <si>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</si>
  <si>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</si>
  <si>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</si>
  <si>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</si>
  <si>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</si>
  <si>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</si>
  <si>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</si>
  <si>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</si>
  <si>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</si>
  <si>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</si>
  <si>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</si>
  <si>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</si>
  <si>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</si>
  <si>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</si>
  <si>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</si>
  <si>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</si>
  <si>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</si>
  <si>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</si>
  <si>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</si>
  <si>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</si>
  <si>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</si>
  <si>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</si>
  <si>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</si>
  <si>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</si>
  <si>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</si>
  <si>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</si>
  <si>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</si>
  <si>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</si>
  <si>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</si>
  <si>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</si>
  <si>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</si>
  <si>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</si>
  <si>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</si>
  <si>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</si>
  <si>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</si>
  <si>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</si>
  <si>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</si>
  <si>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</si>
  <si>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</si>
  <si>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</si>
  <si>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</si>
  <si>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</si>
  <si>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</si>
  <si>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</si>
  <si>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</si>
  <si>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</si>
  <si>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</si>
  <si>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</si>
  <si>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</si>
  <si>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</si>
  <si>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</si>
  <si>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</si>
  <si>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</si>
  <si>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</si>
  <si>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</si>
  <si>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</si>
  <si>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</si>
  <si>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</si>
  <si>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</si>
  <si>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</si>
  <si>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</si>
  <si>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</si>
  <si>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</si>
  <si>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</si>
  <si>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</si>
  <si>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</si>
  <si>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</si>
  <si>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</si>
  <si>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</si>
  <si>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</si>
  <si>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</si>
  <si>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</si>
  <si>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</si>
  <si>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</si>
  <si>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</si>
  <si>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</si>
  <si>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</si>
  <si>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</si>
  <si>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</si>
  <si>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</si>
  <si>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</si>
  <si>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</si>
  <si>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</si>
  <si>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</si>
  <si>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</si>
  <si>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</si>
  <si>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</si>
  <si>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</si>
  <si>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</si>
  <si>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</si>
  <si>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</si>
  <si>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</si>
  <si>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</si>
  <si>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</si>
  <si>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</si>
  <si>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</si>
  <si>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</si>
  <si>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</si>
  <si>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</si>
  <si>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</si>
  <si>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</si>
  <si>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</si>
  <si>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</si>
  <si>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</si>
  <si>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</si>
  <si>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</si>
  <si>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</si>
  <si>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</si>
  <si>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</si>
  <si>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</si>
  <si>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</si>
  <si>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</si>
  <si>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</si>
  <si>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</si>
  <si>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</si>
  <si>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</si>
  <si>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</si>
  <si>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</si>
  <si>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</si>
  <si>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</si>
  <si>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</si>
  <si>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</si>
  <si>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</si>
  <si>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</si>
  <si>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</si>
  <si>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</si>
  <si>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</si>
  <si>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</si>
  <si>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</si>
  <si>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</si>
  <si>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</si>
  <si>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</si>
  <si>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</si>
  <si>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</si>
  <si>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</si>
  <si>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</si>
  <si>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</si>
  <si>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</si>
  <si>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</si>
  <si>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</si>
  <si>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</si>
  <si>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</si>
  <si>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</si>
  <si>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</si>
  <si>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</si>
  <si>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</si>
  <si>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</si>
  <si>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</si>
  <si>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</si>
  <si>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</si>
  <si>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</si>
  <si>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</si>
  <si>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</si>
  <si>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</si>
  <si>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</si>
  <si>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</si>
  <si>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</si>
  <si>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</si>
  <si>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</si>
  <si>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</si>
  <si>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</si>
  <si>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</si>
  <si>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</si>
  <si>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</si>
  <si>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</si>
  <si>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</si>
  <si>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</si>
  <si>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</si>
  <si>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</si>
  <si>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</si>
  <si>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</si>
  <si>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</si>
  <si>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</si>
  <si>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</si>
  <si>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</si>
  <si>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</si>
  <si>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</si>
  <si>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</si>
  <si>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</si>
  <si>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</si>
  <si>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</si>
  <si>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</si>
  <si>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</si>
  <si>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</si>
  <si>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</si>
  <si>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</si>
  <si>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</si>
  <si>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</si>
  <si>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</si>
  <si>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</si>
  <si>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</si>
  <si>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</si>
  <si>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</si>
  <si>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</si>
  <si>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</si>
  <si>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</si>
  <si>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</si>
  <si>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</si>
  <si>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</si>
  <si>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</si>
  <si>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</si>
  <si>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</si>
  <si>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</si>
  <si>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</si>
  <si>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</si>
  <si>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</si>
  <si>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</si>
  <si>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</si>
  <si>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</si>
  <si>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</si>
  <si>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</si>
  <si>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</si>
  <si>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</si>
  <si>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</si>
  <si>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</si>
  <si>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</si>
  <si>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</si>
  <si>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</si>
  <si>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</si>
  <si>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</si>
  <si>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</si>
  <si>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</si>
  <si>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</si>
  <si>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</si>
  <si>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</si>
  <si>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</si>
  <si>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</si>
  <si>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</si>
  <si>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</si>
  <si>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</si>
  <si>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</si>
  <si>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</si>
  <si>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</si>
  <si>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</si>
  <si>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</si>
  <si>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</si>
  <si>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</si>
  <si>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</si>
  <si>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</si>
  <si>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</si>
  <si>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</si>
  <si>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</si>
  <si>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</si>
  <si>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</si>
  <si>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</si>
  <si>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</si>
  <si>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</si>
  <si>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</si>
  <si>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</si>
  <si>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</si>
  <si>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</si>
  <si>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</si>
  <si>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</si>
  <si>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</si>
  <si>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</si>
  <si>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</si>
  <si>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</si>
  <si>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</si>
  <si>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</si>
  <si>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</si>
  <si>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</si>
  <si>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</si>
  <si>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</si>
  <si>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</si>
  <si>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</si>
  <si>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</si>
  <si>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</si>
  <si>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</si>
  <si>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</si>
  <si>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</si>
  <si>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</si>
  <si>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</si>
  <si>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</si>
  <si>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</si>
  <si>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</si>
  <si>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</si>
  <si>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</si>
  <si>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</si>
  <si>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</si>
  <si>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</si>
  <si>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</si>
  <si>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</si>
  <si>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</si>
  <si>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</si>
  <si>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</si>
  <si>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</si>
  <si>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</si>
  <si>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</si>
  <si>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</si>
  <si>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</si>
  <si>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</si>
  <si>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</si>
  <si>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</si>
  <si>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</si>
  <si>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</si>
  <si>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</si>
  <si>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</si>
  <si>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</si>
  <si>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</si>
  <si>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</si>
  <si>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</si>
  <si>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</si>
  <si>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</si>
  <si>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</si>
  <si>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</si>
  <si>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</si>
  <si>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</si>
  <si>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</si>
  <si>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</si>
  <si>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</si>
  <si>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</si>
  <si>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</si>
  <si>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</si>
  <si>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</si>
  <si>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</si>
  <si>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</si>
  <si>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</si>
  <si>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</si>
  <si>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</si>
  <si>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</si>
  <si>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</si>
  <si>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</si>
  <si>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</si>
  <si>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</si>
  <si>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</si>
  <si>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</si>
  <si>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</si>
  <si>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</si>
  <si>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</si>
  <si>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</si>
  <si>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</si>
  <si>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</si>
  <si>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</si>
  <si>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</si>
  <si>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</si>
  <si>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</si>
  <si>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</si>
  <si>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</si>
  <si>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</si>
  <si>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</si>
  <si>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</si>
  <si>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</si>
  <si>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</si>
  <si>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</si>
  <si>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</si>
  <si>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</si>
  <si>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</si>
  <si>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</si>
  <si>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</si>
  <si>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</si>
  <si>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</si>
  <si>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</si>
  <si>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</si>
  <si>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</si>
  <si>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</si>
  <si>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</si>
  <si>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</si>
  <si>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</si>
  <si>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</si>
  <si>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</si>
  <si>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</si>
  <si>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</si>
  <si>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</si>
  <si>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</si>
  <si>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</si>
  <si>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</si>
  <si>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</si>
  <si>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</si>
  <si>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</si>
  <si>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</si>
  <si>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</si>
  <si>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</si>
  <si>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</si>
  <si>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</si>
  <si>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</si>
  <si>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</si>
  <si>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</si>
  <si>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</si>
  <si>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</si>
  <si>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</si>
  <si>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</si>
  <si>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</si>
  <si>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</si>
  <si>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</si>
  <si>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</si>
  <si>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</si>
  <si>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</si>
  <si>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</si>
  <si>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</si>
  <si>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</si>
  <si>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</si>
  <si>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</si>
  <si>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</si>
  <si>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</si>
  <si>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</si>
  <si>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</si>
  <si>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</si>
  <si>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</si>
  <si>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</si>
  <si>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</si>
  <si>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</si>
  <si>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</si>
  <si>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</si>
  <si>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</si>
  <si>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</si>
  <si>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</si>
  <si>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</si>
  <si>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</si>
  <si>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</si>
  <si>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</si>
  <si>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</si>
  <si>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</si>
  <si>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</si>
  <si>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</si>
  <si>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</si>
  <si>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</si>
  <si>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</si>
  <si>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</si>
  <si>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</si>
  <si>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</si>
  <si>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</si>
  <si>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</si>
  <si>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</si>
  <si>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</si>
  <si>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</si>
  <si>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</si>
  <si>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</si>
  <si>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</si>
  <si>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</si>
  <si>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</si>
  <si>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</si>
  <si>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</si>
  <si>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</si>
  <si>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</si>
  <si>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</si>
  <si>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</si>
  <si>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</si>
  <si>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</si>
  <si>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</si>
  <si>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</si>
  <si>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</si>
  <si>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</si>
  <si>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</si>
  <si>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</si>
  <si>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</si>
  <si>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</si>
  <si>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</si>
  <si>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</si>
  <si>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</si>
  <si>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</si>
  <si>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</si>
  <si>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</si>
  <si>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</si>
  <si>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</si>
  <si>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</si>
  <si>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</si>
  <si>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</si>
  <si>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</si>
  <si>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</si>
  <si>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</si>
  <si>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</si>
  <si>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</si>
  <si>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</si>
  <si>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</si>
  <si>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</si>
  <si>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</si>
  <si>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</si>
  <si>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</si>
  <si>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</si>
  <si>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</si>
  <si>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</si>
  <si>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</si>
  <si>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</si>
  <si>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</si>
  <si>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</si>
  <si>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</si>
  <si>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</si>
  <si>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</si>
  <si>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</si>
  <si>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</si>
  <si>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</si>
  <si>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</si>
  <si>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</si>
  <si>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</si>
  <si>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</si>
  <si>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</si>
  <si>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</si>
  <si>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</si>
  <si>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</si>
  <si>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</si>
  <si>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</si>
  <si>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</si>
  <si>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</si>
  <si>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</si>
  <si>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</si>
  <si>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</si>
  <si>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</si>
  <si>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</si>
  <si>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</si>
  <si>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</si>
  <si>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</si>
  <si>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</si>
  <si>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</si>
  <si>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</si>
  <si>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</si>
  <si>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</si>
  <si>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</si>
  <si>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</si>
  <si>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</si>
  <si>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</si>
  <si>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</si>
  <si>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</si>
  <si>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</si>
  <si>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</si>
  <si>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</si>
  <si>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</si>
  <si>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</si>
  <si>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</si>
  <si>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</si>
  <si>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</si>
  <si>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</si>
  <si>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</si>
  <si>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</si>
  <si>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</si>
  <si>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</si>
  <si>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</si>
  <si>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</si>
  <si>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</si>
  <si>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</si>
  <si>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</si>
  <si>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</si>
  <si>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</si>
  <si>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</si>
  <si>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</si>
  <si>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</si>
  <si>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</si>
  <si>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</si>
  <si>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</si>
  <si>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</si>
  <si>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</si>
  <si>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</si>
  <si>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</si>
  <si>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</si>
  <si>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</si>
  <si>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</si>
  <si>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</si>
  <si>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</si>
  <si>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</si>
  <si>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</si>
  <si>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</si>
  <si>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</si>
  <si>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</si>
  <si>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</si>
  <si>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</si>
  <si>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</si>
  <si>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</si>
  <si>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</si>
  <si>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</si>
  <si>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</si>
  <si>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</si>
  <si>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</si>
  <si>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</si>
  <si>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</si>
  <si>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</si>
  <si>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</si>
  <si>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</si>
  <si>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</si>
  <si>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</si>
  <si>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</si>
  <si>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</si>
  <si>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</si>
  <si>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</si>
  <si>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</si>
  <si>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</si>
  <si>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</si>
  <si>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</si>
  <si>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</si>
  <si>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</si>
  <si>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</si>
  <si>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</si>
  <si>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</si>
  <si>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</si>
  <si>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</si>
  <si>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</si>
  <si>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</si>
  <si>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</si>
  <si>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</si>
  <si>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</si>
  <si>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</si>
  <si>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</si>
  <si>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</si>
  <si>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</si>
  <si>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</si>
  <si>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</si>
  <si>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</si>
  <si>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</si>
  <si>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</si>
  <si>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</si>
  <si>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</si>
  <si>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</si>
  <si>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</si>
  <si>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</si>
  <si>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</si>
  <si>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</si>
  <si>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</si>
  <si>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</si>
  <si>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</si>
  <si>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</si>
  <si>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</si>
  <si>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</si>
  <si>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</si>
  <si>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</si>
  <si>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</si>
  <si>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</si>
  <si>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</si>
  <si>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</si>
  <si>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</si>
  <si>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</si>
  <si>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</si>
  <si>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</si>
  <si>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</si>
  <si>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</si>
  <si>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</si>
  <si>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</si>
  <si>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</si>
  <si>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</si>
  <si>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</si>
  <si>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</si>
  <si>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</si>
  <si>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</si>
  <si>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</si>
  <si>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</si>
  <si>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</si>
  <si>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</si>
  <si>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</si>
  <si>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</si>
  <si>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</si>
  <si>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</si>
  <si>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</si>
  <si>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</si>
  <si>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</si>
  <si>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</si>
  <si>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</si>
  <si>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</si>
  <si>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</si>
  <si>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</si>
  <si>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</si>
  <si>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</si>
  <si>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</si>
  <si>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</si>
  <si>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</si>
  <si>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</si>
  <si>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</si>
  <si>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</si>
  <si>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</si>
  <si>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</si>
  <si>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</si>
  <si>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</si>
  <si>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</si>
  <si>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</si>
  <si>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</si>
  <si>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</si>
  <si>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</si>
  <si>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</si>
  <si>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</si>
  <si>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</si>
  <si>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</si>
  <si>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</si>
  <si>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</si>
  <si>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</si>
  <si>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</si>
  <si>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</si>
  <si>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</si>
  <si>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</si>
  <si>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</si>
  <si>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</si>
  <si>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</si>
  <si>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</si>
  <si>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</si>
  <si>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</si>
  <si>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</si>
  <si>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</si>
  <si>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</si>
  <si>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</si>
  <si>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</si>
  <si>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</si>
  <si>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</si>
  <si>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</si>
  <si>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</si>
  <si>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</si>
  <si>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</si>
  <si>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</si>
  <si>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</si>
  <si>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</si>
  <si>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</si>
  <si>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</si>
  <si>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</si>
  <si>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</si>
  <si>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</si>
  <si>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</si>
  <si>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</si>
  <si>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</si>
  <si>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</si>
  <si>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</si>
  <si>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</si>
  <si>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</si>
  <si>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</si>
  <si>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</si>
  <si>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</si>
  <si>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</si>
  <si>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</si>
  <si>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</si>
  <si>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</si>
  <si>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</si>
  <si>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</si>
  <si>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</si>
  <si>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</si>
  <si>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</si>
  <si>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</si>
  <si>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</si>
  <si>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</si>
  <si>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</si>
  <si>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</si>
  <si>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</si>
  <si>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</si>
  <si>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</si>
  <si>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</si>
  <si>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</si>
  <si>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</si>
  <si>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</si>
  <si>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</si>
  <si>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</si>
  <si>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</si>
  <si>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</si>
  <si>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</si>
  <si>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</si>
  <si>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</si>
  <si>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</si>
  <si>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</si>
  <si>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</si>
  <si>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</si>
  <si>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</si>
  <si>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</si>
  <si>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</si>
  <si>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</si>
  <si>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</si>
  <si>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</si>
  <si>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</si>
  <si>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</si>
  <si>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</si>
  <si>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</si>
  <si>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</si>
  <si>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</si>
  <si>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</si>
  <si>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</si>
  <si>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</si>
  <si>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</si>
  <si>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</si>
  <si>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</si>
  <si>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</si>
  <si>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</si>
  <si>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</si>
  <si>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</si>
  <si>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</si>
  <si>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</si>
  <si>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</si>
  <si>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</si>
  <si>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</si>
  <si>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</si>
  <si>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</si>
  <si>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</si>
  <si>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</si>
  <si>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</si>
  <si>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</si>
  <si>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</si>
  <si>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</si>
  <si>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</si>
  <si>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</si>
  <si>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</si>
  <si>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</si>
  <si>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</si>
  <si>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</si>
  <si>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</si>
  <si>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</si>
  <si>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</si>
  <si>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</si>
  <si>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</si>
  <si>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</si>
  <si>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</si>
  <si>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</si>
  <si>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</si>
  <si>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</si>
  <si>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</si>
  <si>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</si>
  <si>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</si>
  <si>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</si>
  <si>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</si>
  <si>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</si>
  <si>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</si>
  <si>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</si>
  <si>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</si>
  <si>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</si>
  <si>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</si>
  <si>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</si>
  <si>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</si>
  <si>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</si>
  <si>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</si>
  <si>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</si>
  <si>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</si>
  <si>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</si>
  <si>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</si>
  <si>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</si>
  <si>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</si>
  <si>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</si>
  <si>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</si>
  <si>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</si>
  <si>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</si>
  <si>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</si>
  <si>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</si>
  <si>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</si>
  <si>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</si>
  <si>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</si>
  <si>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</si>
  <si>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</si>
  <si>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</si>
  <si>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</si>
  <si>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</si>
  <si>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</si>
  <si>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</si>
  <si>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</si>
  <si>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</si>
  <si>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</si>
  <si>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</si>
  <si>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</si>
  <si>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</si>
  <si>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</si>
  <si>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</si>
  <si>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</si>
  <si>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</si>
  <si>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</si>
  <si>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</si>
  <si>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</si>
  <si>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</si>
  <si>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</si>
  <si>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</si>
  <si>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</si>
  <si>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</si>
  <si>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</si>
  <si>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</si>
  <si>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</si>
  <si>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</si>
  <si>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</si>
  <si>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</si>
  <si>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</si>
  <si>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</si>
  <si>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</si>
  <si>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</si>
  <si>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</si>
  <si>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</si>
  <si>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</si>
  <si>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</si>
  <si>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</si>
  <si>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</si>
  <si>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</si>
  <si>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</si>
  <si>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</si>
  <si>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</si>
  <si>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</si>
  <si>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</si>
  <si>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</si>
  <si>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</si>
  <si>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</si>
  <si>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</si>
  <si>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</si>
  <si>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</si>
  <si>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</si>
  <si>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</si>
  <si>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</si>
  <si>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</si>
  <si>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</si>
  <si>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</si>
  <si>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</si>
  <si>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</si>
  <si>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</si>
  <si>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</si>
  <si>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</si>
  <si>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</si>
  <si>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</si>
  <si>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</si>
  <si>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</si>
  <si>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</si>
  <si>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</si>
  <si>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</si>
  <si>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</si>
  <si>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</si>
  <si>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</si>
  <si>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</si>
  <si>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</si>
  <si>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</si>
  <si>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</si>
  <si>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</si>
  <si>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</si>
  <si>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</si>
  <si>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</si>
  <si>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</si>
  <si>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</si>
  <si>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</si>
  <si>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</si>
  <si>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</si>
  <si>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</si>
  <si>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</si>
  <si>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</si>
  <si>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</si>
  <si>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</si>
  <si>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</si>
  <si>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</si>
  <si>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</si>
  <si>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</si>
  <si>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</si>
  <si>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</si>
  <si>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</si>
  <si>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</si>
  <si>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</si>
  <si>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</si>
  <si>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</si>
  <si>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</si>
  <si>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</si>
  <si>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</si>
  <si>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</si>
  <si>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</si>
  <si>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</si>
  <si>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</si>
  <si>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</si>
  <si>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</si>
  <si>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</si>
  <si>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</si>
  <si>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</si>
  <si>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</si>
  <si>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</si>
  <si>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</si>
  <si>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</si>
  <si>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</si>
  <si>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</si>
  <si>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</si>
  <si>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</si>
  <si>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</si>
  <si>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</si>
  <si>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</si>
  <si>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</si>
  <si>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</si>
  <si>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</si>
  <si>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</si>
  <si>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</si>
  <si>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</si>
  <si>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</si>
  <si>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</si>
  <si>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</si>
  <si>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</si>
  <si>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</si>
  <si>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</si>
  <si>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</si>
  <si>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</si>
  <si>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</si>
  <si>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</si>
  <si>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</si>
  <si>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</si>
  <si>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</si>
  <si>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</si>
  <si>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</si>
  <si>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</si>
  <si>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</si>
  <si>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</si>
  <si>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</si>
  <si>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</si>
  <si>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</si>
  <si>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</si>
  <si>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</si>
  <si>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</si>
  <si>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</si>
  <si>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</si>
  <si>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</si>
  <si>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</si>
  <si>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</si>
  <si>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</si>
  <si>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</si>
  <si>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</si>
  <si>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</si>
  <si>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</si>
  <si>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</si>
  <si>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</si>
  <si>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</si>
  <si>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</si>
  <si>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</si>
  <si>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</si>
  <si>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</si>
  <si>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</si>
  <si>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</si>
  <si>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</si>
  <si>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</si>
  <si>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</si>
  <si>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</si>
  <si>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</si>
  <si>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</si>
  <si>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</si>
  <si>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</si>
  <si>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</si>
  <si>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</si>
  <si>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</si>
  <si>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</si>
  <si>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</si>
  <si>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</si>
  <si>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</si>
  <si>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</si>
  <si>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</si>
  <si>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</si>
  <si>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</si>
  <si>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</si>
  <si>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</si>
  <si>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</si>
  <si>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</si>
  <si>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</si>
  <si>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</si>
  <si>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</si>
  <si>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</si>
  <si>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</si>
  <si>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</si>
  <si>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</si>
  <si>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</si>
  <si>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</si>
  <si>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</si>
  <si>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</si>
  <si>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</si>
  <si>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</si>
  <si>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</si>
  <si>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</si>
  <si>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</si>
  <si>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</si>
  <si>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</si>
  <si>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</si>
  <si>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</si>
  <si>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</si>
  <si>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</si>
  <si>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</si>
  <si>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</si>
  <si>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</si>
  <si>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</si>
  <si>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</si>
  <si>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</si>
  <si>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</si>
  <si>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</si>
  <si>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</si>
  <si>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</si>
  <si>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</si>
  <si>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</si>
  <si>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</si>
  <si>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</si>
  <si>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</si>
  <si>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</si>
  <si>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</si>
  <si>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</si>
  <si>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</si>
  <si>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</si>
  <si>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</si>
  <si>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</si>
  <si>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</si>
  <si>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</si>
  <si>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</si>
  <si>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</si>
  <si>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</si>
  <si>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</si>
  <si>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</si>
  <si>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</si>
  <si>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</si>
  <si>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</si>
  <si>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</si>
  <si>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</si>
  <si>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</si>
  <si>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</si>
  <si>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</si>
  <si>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</si>
  <si>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</si>
  <si>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</si>
  <si>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</si>
  <si>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</si>
  <si>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</si>
  <si>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</si>
  <si>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</si>
  <si>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</si>
  <si>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</si>
  <si>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</si>
  <si>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</si>
  <si>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</si>
  <si>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</si>
  <si>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</si>
  <si>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</si>
  <si>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</si>
  <si>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</si>
  <si>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</si>
  <si>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</si>
  <si>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</si>
  <si>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</si>
  <si>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</si>
  <si>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</si>
  <si>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</si>
  <si>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</si>
  <si>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</si>
  <si>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</si>
  <si>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</si>
  <si>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</si>
  <si>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</si>
  <si>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</si>
  <si>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</si>
  <si>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</si>
  <si>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</si>
  <si>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</si>
  <si>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</si>
  <si>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</si>
  <si>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</si>
  <si>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</si>
  <si>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</si>
  <si>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</si>
  <si>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</si>
  <si>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</si>
  <si>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</si>
  <si>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</si>
  <si>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</si>
  <si>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</si>
  <si>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</si>
  <si>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</si>
  <si>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</si>
  <si>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</si>
  <si>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</si>
  <si>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</si>
  <si>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</si>
  <si>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</si>
  <si>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</si>
  <si>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</si>
  <si>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</si>
  <si>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</si>
  <si>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</si>
  <si>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</si>
  <si>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</si>
  <si>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</si>
  <si>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</si>
  <si>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</si>
  <si>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</si>
  <si>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</si>
  <si>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</si>
  <si>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</si>
  <si>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</si>
  <si>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</si>
  <si>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</si>
  <si>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</si>
  <si>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</si>
  <si>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</si>
  <si>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</si>
  <si>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</si>
  <si>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</si>
  <si>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</si>
  <si>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</si>
  <si>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</si>
  <si>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</si>
  <si>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</si>
  <si>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</si>
  <si>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</si>
  <si>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</si>
  <si>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</si>
  <si>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</si>
  <si>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</si>
  <si>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</si>
  <si>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</si>
  <si>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</si>
  <si>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</si>
  <si>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</si>
  <si>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</si>
  <si>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</si>
  <si>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</si>
  <si>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</si>
  <si>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</si>
  <si>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</si>
  <si>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</si>
  <si>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</si>
  <si>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</si>
  <si>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</si>
  <si>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</si>
  <si>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</si>
  <si>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</si>
  <si>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</si>
  <si>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</si>
  <si>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</si>
  <si>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</si>
  <si>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</si>
  <si>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</si>
  <si>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</si>
  <si>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</si>
  <si>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</si>
  <si>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</si>
  <si>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</si>
  <si>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</si>
  <si>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</si>
  <si>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</si>
  <si>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</si>
  <si>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</si>
  <si>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</si>
  <si>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</si>
  <si>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</si>
  <si>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</si>
  <si>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</si>
  <si>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</si>
  <si>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</si>
  <si>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</si>
  <si>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</si>
  <si>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</si>
  <si>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</si>
  <si>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</si>
  <si>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</si>
  <si>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</si>
  <si>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</si>
  <si>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</si>
  <si>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</si>
  <si>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</si>
  <si>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</si>
  <si>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</si>
  <si>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</si>
  <si>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</si>
  <si>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</si>
  <si>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</si>
  <si>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</si>
  <si>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</si>
  <si>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</si>
  <si>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</si>
  <si>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</si>
  <si>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</si>
  <si>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</si>
  <si>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</si>
  <si>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</si>
  <si>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</si>
  <si>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</si>
  <si>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</si>
  <si>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</si>
  <si>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</si>
  <si>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</si>
  <si>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</si>
  <si>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</si>
  <si>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</si>
  <si>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</si>
  <si>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</si>
  <si>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</si>
  <si>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</si>
  <si>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</si>
  <si>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</si>
  <si>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</si>
  <si>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</si>
  <si>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</si>
  <si>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</si>
  <si>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</si>
  <si>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</si>
  <si>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</si>
  <si>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</si>
  <si>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</si>
  <si>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</si>
  <si>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</si>
  <si>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</si>
  <si>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</si>
  <si>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</si>
  <si>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</si>
  <si>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</si>
  <si>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</si>
  <si>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</si>
  <si>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</si>
  <si>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</si>
  <si>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</si>
  <si>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</si>
  <si>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</si>
  <si>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</si>
  <si>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</si>
  <si>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</si>
  <si>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</si>
  <si>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</si>
  <si>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</si>
  <si>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</si>
  <si>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</si>
  <si>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</si>
  <si>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</si>
  <si>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</si>
  <si>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</si>
  <si>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</si>
  <si>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</si>
  <si>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</si>
  <si>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</si>
  <si>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</si>
  <si>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</si>
  <si>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</si>
  <si>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</si>
  <si>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</si>
  <si>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</si>
  <si>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</si>
  <si>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</si>
  <si>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</si>
  <si>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</si>
  <si>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</si>
  <si>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</si>
  <si>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</si>
  <si>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</si>
  <si>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</si>
  <si>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</si>
  <si>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</si>
  <si>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</si>
  <si>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</si>
  <si>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</si>
  <si>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</si>
  <si>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</si>
  <si>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</si>
  <si>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</si>
  <si>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</si>
  <si>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</si>
  <si>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</si>
  <si>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</si>
  <si>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</si>
  <si>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</si>
  <si>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</si>
  <si>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</si>
  <si>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</si>
  <si>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</si>
  <si>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</si>
  <si>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</si>
  <si>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</si>
  <si>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</si>
  <si>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</si>
  <si>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</si>
  <si>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</si>
  <si>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</si>
  <si>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</si>
  <si>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</si>
  <si>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</si>
  <si>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</si>
  <si>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</si>
  <si>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</si>
  <si>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</si>
  <si>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</si>
  <si>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</si>
  <si>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</si>
  <si>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</si>
  <si>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</si>
  <si>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</si>
  <si>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</si>
  <si>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</si>
  <si>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</si>
  <si>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</si>
  <si>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</si>
  <si>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</si>
  <si>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</si>
  <si>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</si>
  <si>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</si>
  <si>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</si>
  <si>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</si>
  <si>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</si>
  <si>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</si>
  <si>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</si>
  <si>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</si>
  <si>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</si>
  <si>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</si>
  <si>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</si>
  <si>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</si>
  <si>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</si>
  <si>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</si>
  <si>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</si>
  <si>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</si>
  <si>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</si>
  <si>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</si>
  <si>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</si>
  <si>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</si>
  <si>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</si>
  <si>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</si>
  <si>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</si>
  <si>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</si>
  <si>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</si>
  <si>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</si>
  <si>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</si>
  <si>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</si>
  <si>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</si>
  <si>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</si>
  <si>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</si>
  <si>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</si>
  <si>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</si>
  <si>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</si>
  <si>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</si>
  <si>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</si>
  <si>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</si>
  <si>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</si>
  <si>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</si>
  <si>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</si>
  <si>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</si>
  <si>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</si>
  <si>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</si>
  <si>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</si>
  <si>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</si>
  <si>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</si>
  <si>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</si>
  <si>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</si>
  <si>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</si>
  <si>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</si>
  <si>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</si>
  <si>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</si>
  <si>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</si>
  <si>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</si>
  <si>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</si>
  <si>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</si>
  <si>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</si>
  <si>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</si>
  <si>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</si>
  <si>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</si>
  <si>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</si>
  <si>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</si>
  <si>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</si>
  <si>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</si>
  <si>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</si>
  <si>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</si>
  <si>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</si>
  <si>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</si>
  <si>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</si>
  <si>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</si>
  <si>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</si>
  <si>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</si>
  <si>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</si>
  <si>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</si>
  <si>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</si>
  <si>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</si>
  <si>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</si>
  <si>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</si>
  <si>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</si>
  <si>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</si>
  <si>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</si>
  <si>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</si>
  <si>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</si>
  <si>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</si>
  <si>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</si>
  <si>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</si>
  <si>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</si>
  <si>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</si>
  <si>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</si>
  <si>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</si>
  <si>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</si>
  <si>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</si>
  <si>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</si>
  <si>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</si>
  <si>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</si>
  <si>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</si>
  <si>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</si>
  <si>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</si>
  <si>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</si>
  <si>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</si>
  <si>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</si>
  <si>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</si>
  <si>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</si>
  <si>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</si>
  <si>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</si>
  <si>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</si>
  <si>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</si>
  <si>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</si>
  <si>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</si>
  <si>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</si>
  <si>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</si>
  <si>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</si>
  <si>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</si>
  <si>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</si>
  <si>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</si>
  <si>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</si>
  <si>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</si>
  <si>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</si>
  <si>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</si>
  <si>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</si>
  <si>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</si>
  <si>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</si>
  <si>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</si>
  <si>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</si>
  <si>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</si>
  <si>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</si>
  <si>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</si>
  <si>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</si>
  <si>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</si>
  <si>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</si>
  <si>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</si>
  <si>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</si>
  <si>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</si>
  <si>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</si>
  <si>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</si>
  <si>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</si>
  <si>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</si>
  <si>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</si>
  <si>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</si>
  <si>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</si>
  <si>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</si>
  <si>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</si>
  <si>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</si>
  <si>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</si>
  <si>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</si>
  <si>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</si>
  <si>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</si>
  <si>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</si>
  <si>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</si>
  <si>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</si>
  <si>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</si>
  <si>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</si>
  <si>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</si>
  <si>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</si>
  <si>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</si>
  <si>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</si>
  <si>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</si>
  <si>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</si>
  <si>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</si>
  <si>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</si>
  <si>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</si>
  <si>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</si>
  <si>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</si>
  <si>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</si>
  <si>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</si>
  <si>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</si>
  <si>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</si>
  <si>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</si>
  <si>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</si>
  <si>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</si>
  <si>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</si>
  <si>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</si>
  <si>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</si>
  <si>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</si>
  <si>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</si>
  <si>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</si>
  <si>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</si>
  <si>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</si>
  <si>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</si>
  <si>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</si>
  <si>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</si>
  <si>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</si>
  <si>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</si>
  <si>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</si>
  <si>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</si>
  <si>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</si>
  <si>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</si>
  <si>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</si>
  <si>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</si>
  <si>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</si>
  <si>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</si>
  <si>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</si>
  <si>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</si>
  <si>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</si>
  <si>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</si>
  <si>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</si>
  <si>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</si>
  <si>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</si>
  <si>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</si>
  <si>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</si>
  <si>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</si>
  <si>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</si>
  <si>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</si>
  <si>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</si>
  <si>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</si>
  <si>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</si>
  <si>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</si>
  <si>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</si>
  <si>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</si>
  <si>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</si>
  <si>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</si>
  <si>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</si>
  <si>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</si>
  <si>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</si>
  <si>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</si>
  <si>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</si>
  <si>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</si>
  <si>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</si>
  <si>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</si>
  <si>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</si>
  <si>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</si>
  <si>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</si>
  <si>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</si>
  <si>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</si>
  <si>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</si>
  <si>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</si>
  <si>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</si>
  <si>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</si>
  <si>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</si>
  <si>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</si>
  <si>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</si>
  <si>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</si>
  <si>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</si>
  <si>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</si>
  <si>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</si>
  <si>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</si>
  <si>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</si>
  <si>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</si>
  <si>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</si>
  <si>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</si>
  <si>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</si>
  <si>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</si>
  <si>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</si>
  <si>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</si>
  <si>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</si>
  <si>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</si>
  <si>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</si>
  <si>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</si>
  <si>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</si>
  <si>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</si>
  <si>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</si>
  <si>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</si>
  <si>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</si>
  <si>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</si>
  <si>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</si>
  <si>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</si>
  <si>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</si>
  <si>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</si>
  <si>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</si>
  <si>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</si>
  <si>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</si>
  <si>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</si>
  <si>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</si>
  <si>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</si>
  <si>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</si>
  <si>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</si>
  <si>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</si>
  <si>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</si>
  <si>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</si>
  <si>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</si>
  <si>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</si>
  <si>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</si>
  <si>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</si>
  <si>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</si>
  <si>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</si>
  <si>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</si>
  <si>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</si>
  <si>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</si>
  <si>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</si>
  <si>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</si>
  <si>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</si>
  <si>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</si>
  <si>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</si>
  <si>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</si>
  <si>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</si>
  <si>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</si>
  <si>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</si>
  <si>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</si>
  <si>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</si>
  <si>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</si>
  <si>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</si>
  <si>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</si>
  <si>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</si>
  <si>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</si>
  <si>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</si>
  <si>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</si>
  <si>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</si>
  <si>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</si>
  <si>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</si>
  <si>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</si>
  <si>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</si>
  <si>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</si>
  <si>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</si>
  <si>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</si>
  <si>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</si>
  <si>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</si>
  <si>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</si>
  <si>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</si>
  <si>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</si>
  <si>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</si>
  <si>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</si>
  <si>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</si>
  <si>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</si>
  <si>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</si>
  <si>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</si>
  <si>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</si>
  <si>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</si>
  <si>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</si>
  <si>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</si>
  <si>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</si>
  <si>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</si>
  <si>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</si>
  <si>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</si>
  <si>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</si>
  <si>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</si>
  <si>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</si>
  <si>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</si>
  <si>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</si>
  <si>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</si>
  <si>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</si>
  <si>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</si>
  <si>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</si>
  <si>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</si>
  <si>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</si>
  <si>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</si>
  <si>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</si>
  <si>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</si>
  <si>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</si>
  <si>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</si>
  <si>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</si>
  <si>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</si>
  <si>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</si>
  <si>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</si>
  <si>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</si>
  <si>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</si>
  <si>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</si>
  <si>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</si>
  <si>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</si>
  <si>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</si>
  <si>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</si>
  <si>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</si>
  <si>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</si>
  <si>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</si>
  <si>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</si>
  <si>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</si>
  <si>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</si>
  <si>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</si>
  <si>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</si>
  <si>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</si>
  <si>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</si>
  <si>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</si>
  <si>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</si>
  <si>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</si>
  <si>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</si>
  <si>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</si>
  <si>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</si>
  <si>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</si>
  <si>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</si>
  <si>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</si>
  <si>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</si>
  <si>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</si>
  <si>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</si>
  <si>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</si>
  <si>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</si>
  <si>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</si>
  <si>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</si>
  <si>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</si>
  <si>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</si>
  <si>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</si>
  <si>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</si>
  <si>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</si>
  <si>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</si>
  <si>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</si>
  <si>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</si>
  <si>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</si>
  <si>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</si>
  <si>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</si>
  <si>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</si>
  <si>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</si>
  <si>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</si>
  <si>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</si>
  <si>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</si>
  <si>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</si>
  <si>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</si>
  <si>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</si>
  <si>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</si>
  <si>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</si>
  <si>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</si>
  <si>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</si>
  <si>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</si>
  <si>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</si>
  <si>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</si>
  <si>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</si>
  <si>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</si>
  <si>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</si>
  <si>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</si>
  <si>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</si>
  <si>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</si>
  <si>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</si>
  <si>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</si>
  <si>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</si>
  <si>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</si>
  <si>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</si>
  <si>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</si>
  <si>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</si>
  <si>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</si>
  <si>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</si>
  <si>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</si>
  <si>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</si>
  <si>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</si>
  <si>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</si>
  <si>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</si>
  <si>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</si>
  <si>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</si>
  <si>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</si>
  <si>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</si>
  <si>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</si>
  <si>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</si>
  <si>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</si>
  <si>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</si>
  <si>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</si>
  <si>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</si>
  <si>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</si>
  <si>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</si>
  <si>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</si>
  <si>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</si>
  <si>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</si>
  <si>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</si>
  <si>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</si>
  <si>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</si>
  <si>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</si>
  <si>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</si>
  <si>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</si>
  <si>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</si>
  <si>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</si>
  <si>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</si>
  <si>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</si>
  <si>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</si>
  <si>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</si>
  <si>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</si>
  <si>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</si>
  <si>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</si>
  <si>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</si>
  <si>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</si>
  <si>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</si>
  <si>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</si>
  <si>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</si>
  <si>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</si>
  <si>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</si>
  <si>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</si>
  <si>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</si>
  <si>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</si>
  <si>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</si>
  <si>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</si>
  <si>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</si>
  <si>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</si>
  <si>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</si>
  <si>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</si>
  <si>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</si>
  <si>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</si>
  <si>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</si>
  <si>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</si>
  <si>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</si>
  <si>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</si>
  <si>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</si>
  <si>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</si>
  <si>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</si>
  <si>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</si>
  <si>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</si>
  <si>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</si>
  <si>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</si>
  <si>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</si>
  <si>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</si>
  <si>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</si>
  <si>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</si>
  <si>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</si>
  <si>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</si>
  <si>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</si>
  <si>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</si>
  <si>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</si>
  <si>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</si>
  <si>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</si>
  <si>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</si>
  <si>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</si>
  <si>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</si>
  <si>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</si>
  <si>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</si>
  <si>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</si>
  <si>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</si>
  <si>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</si>
  <si>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</si>
  <si>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</si>
  <si>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</si>
  <si>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</si>
  <si>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</si>
  <si>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</si>
  <si>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</si>
  <si>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</si>
  <si>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</si>
  <si>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</si>
  <si>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</si>
  <si>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</si>
  <si>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</si>
  <si>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</si>
  <si>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</si>
  <si>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</si>
  <si>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</si>
  <si>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</si>
  <si>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</si>
  <si>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</si>
  <si>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</si>
  <si>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</si>
  <si>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</si>
  <si>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</si>
  <si>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</si>
  <si>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</si>
  <si>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</si>
  <si>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</si>
  <si>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</si>
  <si>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</si>
  <si>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</si>
  <si>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</si>
  <si>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</si>
  <si>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</si>
  <si>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</si>
  <si>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</si>
  <si>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</si>
  <si>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</si>
  <si>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</si>
  <si>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</si>
  <si>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</si>
  <si>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</si>
  <si>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</si>
  <si>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</si>
  <si>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</si>
  <si>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</si>
  <si>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</si>
  <si>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</si>
  <si>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</si>
  <si>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</si>
  <si>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</si>
  <si>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</si>
  <si>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</si>
  <si>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</si>
  <si>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</si>
  <si>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</si>
  <si>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</si>
  <si>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</si>
  <si>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</si>
  <si>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</si>
  <si>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</si>
  <si>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</si>
  <si>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</si>
  <si>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</si>
  <si>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</si>
  <si>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</si>
  <si>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</si>
  <si>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</si>
  <si>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</si>
  <si>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</si>
  <si>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</si>
  <si>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</si>
  <si>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</si>
  <si>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</si>
  <si>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</si>
  <si>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</si>
  <si>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</si>
  <si>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</si>
  <si>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</si>
  <si>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</si>
  <si>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</si>
  <si>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</si>
  <si>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</si>
  <si>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</si>
  <si>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</si>
  <si>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</si>
  <si>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</si>
  <si>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</si>
  <si>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</si>
  <si>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</si>
  <si>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</si>
  <si>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</si>
  <si>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</si>
  <si>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</si>
  <si>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</si>
  <si>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</si>
  <si>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</si>
  <si>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</si>
  <si>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</si>
  <si>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</si>
  <si>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</si>
  <si>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</si>
  <si>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</si>
  <si>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</si>
  <si>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</si>
  <si>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</si>
  <si>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</si>
  <si>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</si>
  <si>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</si>
  <si>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</si>
  <si>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</si>
  <si>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</si>
  <si>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</si>
  <si>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</si>
  <si>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</si>
  <si>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</si>
  <si>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</si>
  <si>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</si>
  <si>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</si>
  <si>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</si>
  <si>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</si>
  <si>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</si>
  <si>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</si>
  <si>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</si>
  <si>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</si>
  <si>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</si>
  <si>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</si>
  <si>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</si>
  <si>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</si>
  <si>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</si>
  <si>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</si>
  <si>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</si>
  <si>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</si>
  <si>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</si>
  <si>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</si>
  <si>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</si>
  <si>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</si>
  <si>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</si>
  <si>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</si>
  <si>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</si>
  <si>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</si>
  <si>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</si>
  <si>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</si>
  <si>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</si>
  <si>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</si>
  <si>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</si>
  <si>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</si>
  <si>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</si>
  <si>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</si>
  <si>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</si>
  <si>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</si>
  <si>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</si>
  <si>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</si>
  <si>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</si>
  <si>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</si>
  <si>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</si>
  <si>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</si>
  <si>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</si>
  <si>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</si>
  <si>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</si>
  <si>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</si>
  <si>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</si>
  <si>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</si>
  <si>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</si>
  <si>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</si>
  <si>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</si>
  <si>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</si>
  <si>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</si>
  <si>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</si>
  <si>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</si>
  <si>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</si>
  <si>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</si>
  <si>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</si>
  <si>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</si>
  <si>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</si>
  <si>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</si>
  <si>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</si>
  <si>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</si>
  <si>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</si>
  <si>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</si>
  <si>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</si>
  <si>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</si>
  <si>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</si>
  <si>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</si>
  <si>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</si>
  <si>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</si>
  <si>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</si>
  <si>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</si>
  <si>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</si>
  <si>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</si>
  <si>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</si>
  <si>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</si>
  <si>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</si>
  <si>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</si>
  <si>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</si>
  <si>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</si>
  <si>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</si>
  <si>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</si>
  <si>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</si>
  <si>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</si>
  <si>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</si>
  <si>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</si>
  <si>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</si>
  <si>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</si>
  <si>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</si>
  <si>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</si>
  <si>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</si>
  <si>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</si>
  <si>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</si>
  <si>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</si>
  <si>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</si>
  <si>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</si>
  <si>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</si>
  <si>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</si>
  <si>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</si>
  <si>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</si>
  <si>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</si>
  <si>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</si>
  <si>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</si>
  <si>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</si>
  <si>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</si>
  <si>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</si>
  <si>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</si>
  <si>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</si>
  <si>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</si>
  <si>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</si>
  <si>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</si>
  <si>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</si>
  <si>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</si>
  <si>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</si>
  <si>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</si>
  <si>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</si>
  <si>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</si>
  <si>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</si>
  <si>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</si>
  <si>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</si>
  <si>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</si>
  <si>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</si>
  <si>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</si>
  <si>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</si>
  <si>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</si>
  <si>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</si>
  <si>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</si>
  <si>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</si>
  <si>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</si>
  <si>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</si>
  <si>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</si>
  <si>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</si>
  <si>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</si>
  <si>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</si>
  <si>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</si>
  <si>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</si>
  <si>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</si>
  <si>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</si>
  <si>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</si>
  <si>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</si>
  <si>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</si>
  <si>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</si>
  <si>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</si>
  <si>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</si>
  <si>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</si>
  <si>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</si>
  <si>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</si>
  <si>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</si>
  <si>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</si>
  <si>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</si>
  <si>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</si>
  <si>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</si>
  <si>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</si>
  <si>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</si>
  <si>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</si>
  <si>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</si>
  <si>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</si>
  <si>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</si>
  <si>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</si>
  <si>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</si>
  <si>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</si>
  <si>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</si>
  <si>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</si>
  <si>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</si>
  <si>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</si>
  <si>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</si>
  <si>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</si>
  <si>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</si>
  <si>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</si>
  <si>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</si>
  <si>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</si>
  <si>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</si>
  <si>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</si>
  <si>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</si>
  <si>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</si>
  <si>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</si>
  <si>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</si>
  <si>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</si>
  <si>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</si>
  <si>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</si>
  <si>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</si>
  <si>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</si>
  <si>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</si>
  <si>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</si>
  <si>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</si>
  <si>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</si>
  <si>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</si>
  <si>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</si>
  <si>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</si>
  <si>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</si>
  <si>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</si>
  <si>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</si>
  <si>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</si>
  <si>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</si>
  <si>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</si>
  <si>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</si>
  <si>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</si>
  <si>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</si>
  <si>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</si>
  <si>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</si>
  <si>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</si>
  <si>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</si>
  <si>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</si>
  <si>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</si>
  <si>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</si>
  <si>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</si>
  <si>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</si>
  <si>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</si>
  <si>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</si>
  <si>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</si>
  <si>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</si>
  <si>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</si>
  <si>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</si>
  <si>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</si>
  <si>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</si>
  <si>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</si>
  <si>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</si>
  <si>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</si>
  <si>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</si>
  <si>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</si>
  <si>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</si>
  <si>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</si>
  <si>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</si>
  <si>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</si>
  <si>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</si>
  <si>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</si>
  <si>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</si>
  <si>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</si>
  <si>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</si>
  <si>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</si>
  <si>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</si>
  <si>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</si>
  <si>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</si>
  <si>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</si>
  <si>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</si>
  <si>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</si>
  <si>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</si>
  <si>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</si>
  <si>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</si>
  <si>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</si>
  <si>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</si>
  <si>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</si>
  <si>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</si>
  <si>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</si>
  <si>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</si>
  <si>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</si>
  <si>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</si>
  <si>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</si>
  <si>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</si>
  <si>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</si>
  <si>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</si>
  <si>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</si>
  <si>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</si>
  <si>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</si>
  <si>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</si>
  <si>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</si>
  <si>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</si>
  <si>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</si>
  <si>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</si>
  <si>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</si>
  <si>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</si>
  <si>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</si>
  <si>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</si>
  <si>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</si>
  <si>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</si>
  <si>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</si>
  <si>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</si>
  <si>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</si>
  <si>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</si>
  <si>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</si>
  <si>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</si>
  <si>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</si>
  <si>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</si>
  <si>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</si>
  <si>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</si>
  <si>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</si>
  <si>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</si>
  <si>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</si>
  <si>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</si>
  <si>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</si>
  <si>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</si>
  <si>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</si>
  <si>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</si>
  <si>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</si>
  <si>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</si>
  <si>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</si>
  <si>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</si>
  <si>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</si>
  <si>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</si>
  <si>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</si>
  <si>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</si>
  <si>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</si>
  <si>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</si>
  <si>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</si>
  <si>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</si>
  <si>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</si>
  <si>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</si>
  <si>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</si>
  <si>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</si>
  <si>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</si>
  <si>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</si>
  <si>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</si>
  <si>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</si>
  <si>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</si>
  <si>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</si>
  <si>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</si>
  <si>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</si>
  <si>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</si>
  <si>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</si>
  <si>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</si>
  <si>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</si>
  <si>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</si>
  <si>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</si>
  <si>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</si>
  <si>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</si>
  <si>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</si>
  <si>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</si>
  <si>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</si>
  <si>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</si>
  <si>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</si>
  <si>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</si>
  <si>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</si>
  <si>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</si>
  <si>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</si>
  <si>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</si>
  <si>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</si>
  <si>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</si>
  <si>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</si>
  <si>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</si>
  <si>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</si>
  <si>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</si>
  <si>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</si>
  <si>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</si>
  <si>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</si>
  <si>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</si>
  <si>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</si>
  <si>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</si>
  <si>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</si>
  <si>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</si>
  <si>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</si>
  <si>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</si>
  <si>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</si>
  <si>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</si>
  <si>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</si>
  <si>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</si>
  <si>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</si>
  <si>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</si>
  <si>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</si>
  <si>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</si>
  <si>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</si>
  <si>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</si>
  <si>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</si>
  <si>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</si>
  <si>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</si>
  <si>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</si>
  <si>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</si>
  <si>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</si>
  <si>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</si>
  <si>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</si>
  <si>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</si>
  <si>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</si>
  <si>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</si>
  <si>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</si>
  <si>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</si>
  <si>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</si>
  <si>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</si>
  <si>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</si>
  <si>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</si>
  <si>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</si>
  <si>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</si>
  <si>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</si>
  <si>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</si>
  <si>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</si>
  <si>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</si>
  <si>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</si>
  <si>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</si>
  <si>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</si>
  <si>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</si>
  <si>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</si>
  <si>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</si>
  <si>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</si>
  <si>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</si>
  <si>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</si>
  <si>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</si>
  <si>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</si>
  <si>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</si>
  <si>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</si>
  <si>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</si>
  <si>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</si>
  <si>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</si>
  <si>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</si>
  <si>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</si>
  <si>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</si>
  <si>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</si>
  <si>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</si>
  <si>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</si>
  <si>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</si>
  <si>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</si>
  <si>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</si>
  <si>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</si>
  <si>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</si>
  <si>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</si>
  <si>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</si>
  <si>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</si>
  <si>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</si>
  <si>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</si>
  <si>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</si>
  <si>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</si>
  <si>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</si>
  <si>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</si>
  <si>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</si>
  <si>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</si>
  <si>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</si>
  <si>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</si>
  <si>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</si>
  <si>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</si>
  <si>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</si>
  <si>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</si>
  <si>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</si>
  <si>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</si>
  <si>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</si>
  <si>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</si>
  <si>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</si>
  <si>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</si>
  <si>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</si>
  <si>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</si>
  <si>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</si>
  <si>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</si>
  <si>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</si>
  <si>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</si>
  <si>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</si>
  <si>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</si>
  <si>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</si>
  <si>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</si>
  <si>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</si>
  <si>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</si>
  <si>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</si>
  <si>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</si>
  <si>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</si>
  <si>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</si>
  <si>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</si>
  <si>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</si>
  <si>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</si>
  <si>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</si>
  <si>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</si>
  <si>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</si>
  <si>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</si>
  <si>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</si>
  <si>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</si>
  <si>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</si>
  <si>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</si>
  <si>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</si>
  <si>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</si>
  <si>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</si>
  <si>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</si>
  <si>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</si>
  <si>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</si>
  <si>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</si>
  <si>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</si>
  <si>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</si>
  <si>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</si>
  <si>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</si>
  <si>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</si>
  <si>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</si>
  <si>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</si>
  <si>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</si>
  <si>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</si>
  <si>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</si>
  <si>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</si>
  <si>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</si>
  <si>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</si>
  <si>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</si>
  <si>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</si>
  <si>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</si>
  <si>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</si>
  <si>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</si>
  <si>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</si>
  <si>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</si>
  <si>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</si>
  <si>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</si>
  <si>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</si>
  <si>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</si>
  <si>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</si>
  <si>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</si>
  <si>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</si>
  <si>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</si>
  <si>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</si>
  <si>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</si>
  <si>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</si>
  <si>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</si>
  <si>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</si>
  <si>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</si>
  <si>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</si>
  <si>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</si>
  <si>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</si>
  <si>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</si>
  <si>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</si>
  <si>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</si>
  <si>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</si>
  <si>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</si>
  <si>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</si>
  <si>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</si>
  <si>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</si>
  <si>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</si>
  <si>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</si>
  <si>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</si>
  <si>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</si>
  <si>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</si>
  <si>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</si>
  <si>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</si>
  <si>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</si>
  <si>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</si>
  <si>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</si>
  <si>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</si>
  <si>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</si>
  <si>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</si>
  <si>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</si>
  <si>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</si>
  <si>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</si>
  <si>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</si>
  <si>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</si>
  <si>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</si>
  <si>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</si>
  <si>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</si>
  <si>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</si>
  <si>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</si>
  <si>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</si>
  <si>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</si>
  <si>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</si>
  <si>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</si>
  <si>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</si>
  <si>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</si>
  <si>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</si>
  <si>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</si>
  <si>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</si>
  <si>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</si>
  <si>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</si>
  <si>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</si>
  <si>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</si>
  <si>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</si>
  <si>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</si>
  <si>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</si>
  <si>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</si>
  <si>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</si>
  <si>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</si>
  <si>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</si>
  <si>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</si>
  <si>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</si>
  <si>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</si>
  <si>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</si>
  <si>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</si>
  <si>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</si>
  <si>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</si>
  <si>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</si>
  <si>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</si>
  <si>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</si>
  <si>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</si>
  <si>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</si>
  <si>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</si>
  <si>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</si>
  <si>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</si>
  <si>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</si>
  <si>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</si>
  <si>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</si>
  <si>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</si>
  <si>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</si>
  <si>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</si>
  <si>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</si>
  <si>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</si>
  <si>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</si>
  <si>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</si>
  <si>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</si>
  <si>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</si>
  <si>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</si>
  <si>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</si>
  <si>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</si>
  <si>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</si>
  <si>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</si>
  <si>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</si>
  <si>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</si>
  <si>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</si>
  <si>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</si>
  <si>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</si>
  <si>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</si>
  <si>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</si>
  <si>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</si>
  <si>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</si>
  <si>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</si>
  <si>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</si>
  <si>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</si>
  <si>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</si>
  <si>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</si>
  <si>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</si>
  <si>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</si>
  <si>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</si>
  <si>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</si>
  <si>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</si>
  <si>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</si>
  <si>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</si>
  <si>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</si>
  <si>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</si>
  <si>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</si>
  <si>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</si>
  <si>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</si>
  <si>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</si>
  <si>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</si>
  <si>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</si>
  <si>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</si>
  <si>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</si>
  <si>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</si>
  <si>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</si>
  <si>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</si>
  <si>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</si>
  <si>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</si>
  <si>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</si>
  <si>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</si>
  <si>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</si>
  <si>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</si>
  <si>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</si>
  <si>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</si>
  <si>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</si>
  <si>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</si>
  <si>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</si>
  <si>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</si>
  <si>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</si>
  <si>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</si>
  <si>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</si>
  <si>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</si>
  <si>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</si>
  <si>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</si>
  <si>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</si>
  <si>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</si>
  <si>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</si>
  <si>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</si>
  <si>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</si>
  <si>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</si>
  <si>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</si>
  <si>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</si>
  <si>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</si>
  <si>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</si>
  <si>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</si>
  <si>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</si>
  <si>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</si>
  <si>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</si>
  <si>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</si>
  <si>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</si>
  <si>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</si>
  <si>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</si>
  <si>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</si>
  <si>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</si>
  <si>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</si>
  <si>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</si>
  <si>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</si>
  <si>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</si>
  <si>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</si>
  <si>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</si>
  <si>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</si>
  <si>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</si>
  <si>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</si>
  <si>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</si>
  <si>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</si>
  <si>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</si>
  <si>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</si>
  <si>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</si>
  <si>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</si>
  <si>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</si>
  <si>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</si>
  <si>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</si>
  <si>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</si>
  <si>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</si>
  <si>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</si>
  <si>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</si>
  <si>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</si>
  <si>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</si>
  <si>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</si>
  <si>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</si>
  <si>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</si>
  <si>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</si>
  <si>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</si>
  <si>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</si>
  <si>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</si>
  <si>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</si>
  <si>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</si>
  <si>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</si>
  <si>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</si>
  <si>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</si>
  <si>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</si>
  <si>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</si>
  <si>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</si>
  <si>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</si>
  <si>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</si>
  <si>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</si>
  <si>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</si>
  <si>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</si>
  <si>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</si>
  <si>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</si>
  <si>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</si>
  <si>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</si>
  <si>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</si>
  <si>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</si>
  <si>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</si>
  <si>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</si>
  <si>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</si>
  <si>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</si>
  <si>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</si>
  <si>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</si>
  <si>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</si>
  <si>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</si>
  <si>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</si>
  <si>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</si>
  <si>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</si>
  <si>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</si>
  <si>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</si>
  <si>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</si>
  <si>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</si>
  <si>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</si>
  <si>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</si>
  <si>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</si>
  <si>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</si>
  <si>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</si>
  <si>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</si>
  <si>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</si>
  <si>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</si>
  <si>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</si>
  <si>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</si>
  <si>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</si>
  <si>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</si>
  <si>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</si>
  <si>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</si>
  <si>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</si>
  <si>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</si>
  <si>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</si>
  <si>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</si>
  <si>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</si>
  <si>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</si>
  <si>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</si>
  <si>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</si>
  <si>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</si>
  <si>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</si>
  <si>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</si>
  <si>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</si>
  <si>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</si>
  <si>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</si>
  <si>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</si>
  <si>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</si>
  <si>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</si>
  <si>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</si>
  <si>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</si>
  <si>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</si>
  <si>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</si>
  <si>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</si>
  <si>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</si>
  <si>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</si>
  <si>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</si>
  <si>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</si>
  <si>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</si>
  <si>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</si>
  <si>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</si>
  <si>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</si>
  <si>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</si>
  <si>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</si>
  <si>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</si>
  <si>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</si>
  <si>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</si>
  <si>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</si>
  <si>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</si>
  <si>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</si>
  <si>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</si>
  <si>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</si>
  <si>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</si>
  <si>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</si>
  <si>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</si>
  <si>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</si>
  <si>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</si>
  <si>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</si>
  <si>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</si>
  <si>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</si>
  <si>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</si>
  <si>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</si>
  <si>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</si>
  <si>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</si>
  <si>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</si>
  <si>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</si>
  <si>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</si>
  <si>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</si>
  <si>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</si>
  <si>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</si>
  <si>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</si>
  <si>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</si>
  <si>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</si>
  <si>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</si>
  <si>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</si>
  <si>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</si>
  <si>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</si>
  <si>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</si>
  <si>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</si>
  <si>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</si>
  <si>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</si>
  <si>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</si>
  <si>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</si>
  <si>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</si>
  <si>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</si>
  <si>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</si>
  <si>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</si>
  <si>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</si>
  <si>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</si>
  <si>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</si>
  <si>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</si>
  <si>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</si>
  <si>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</si>
  <si>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</si>
  <si>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</si>
  <si>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</si>
  <si>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</si>
  <si>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</si>
  <si>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</si>
  <si>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</si>
  <si>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</si>
  <si>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</si>
  <si>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</si>
  <si>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</si>
  <si>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</si>
  <si>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</si>
  <si>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</si>
  <si>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</si>
  <si>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</si>
  <si>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</si>
  <si>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</si>
  <si>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</si>
  <si>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</si>
  <si>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</si>
  <si>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</si>
  <si>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</si>
  <si>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</si>
  <si>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</si>
  <si>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</si>
  <si>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</si>
  <si>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</si>
  <si>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</si>
  <si>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</si>
  <si>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</si>
  <si>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</si>
  <si>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</si>
  <si>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</si>
  <si>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</si>
  <si>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</si>
  <si>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</si>
  <si>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</si>
  <si>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</si>
  <si>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</si>
  <si>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</si>
  <si>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</si>
  <si>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</si>
  <si>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</si>
  <si>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</si>
  <si>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</si>
  <si>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</si>
  <si>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</si>
  <si>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</si>
  <si>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</si>
  <si>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</si>
  <si>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</si>
  <si>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</si>
  <si>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</si>
  <si>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</si>
  <si>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</si>
  <si>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</si>
  <si>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</si>
  <si>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</si>
  <si>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</si>
  <si>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</si>
  <si>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</si>
  <si>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</si>
  <si>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</si>
  <si>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</si>
  <si>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</si>
  <si>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</si>
  <si>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</si>
  <si>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</si>
  <si>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</si>
  <si>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</si>
  <si>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</si>
  <si>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</si>
  <si>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</si>
  <si>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</si>
  <si>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</si>
  <si>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</si>
  <si>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</si>
  <si>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</si>
  <si>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</si>
  <si>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</si>
  <si>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</si>
  <si>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</si>
  <si>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</si>
  <si>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</si>
  <si>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</si>
  <si>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</si>
  <si>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</si>
  <si>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</si>
  <si>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</si>
  <si>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</si>
  <si>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</si>
  <si>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</si>
  <si>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</si>
  <si>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</si>
  <si>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</si>
  <si>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</si>
  <si>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</si>
  <si>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</si>
  <si>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</si>
  <si>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</si>
  <si>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</si>
  <si>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</si>
  <si>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</si>
  <si>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</si>
  <si>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</si>
  <si>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</si>
  <si>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</si>
  <si>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</si>
  <si>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</si>
  <si>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</si>
  <si>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</si>
  <si>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</si>
  <si>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</si>
  <si>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</si>
  <si>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</si>
  <si>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</si>
  <si>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</si>
  <si>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</si>
  <si>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</si>
  <si>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</si>
  <si>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</si>
  <si>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</si>
  <si>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</si>
  <si>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</si>
  <si>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</si>
  <si>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</si>
  <si>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</si>
  <si>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</si>
  <si>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</si>
  <si>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</si>
  <si>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</si>
  <si>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</si>
  <si>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</si>
  <si>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</si>
  <si>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</si>
  <si>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</si>
  <si>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</si>
  <si>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</si>
  <si>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</si>
  <si>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</si>
  <si>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</si>
  <si>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</si>
  <si>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</si>
  <si>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</si>
  <si>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</si>
  <si>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</si>
  <si>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</si>
  <si>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</si>
  <si>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</si>
  <si>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</si>
  <si>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</si>
  <si>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</si>
  <si>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</si>
  <si>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</si>
  <si>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</si>
  <si>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</si>
  <si>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</si>
  <si>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</si>
  <si>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</si>
  <si>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</si>
  <si>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</si>
  <si>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</si>
  <si>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</si>
  <si>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</si>
  <si>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</si>
  <si>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</si>
  <si>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</si>
  <si>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</si>
  <si>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</si>
  <si>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</si>
  <si>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</si>
  <si>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</si>
  <si>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</si>
  <si>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</si>
  <si>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</si>
  <si>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</si>
  <si>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</si>
  <si>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</si>
  <si>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</si>
  <si>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</si>
  <si>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</si>
  <si>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</si>
  <si>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</si>
  <si>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</si>
  <si>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</si>
  <si>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</si>
  <si>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</si>
  <si>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</si>
  <si>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</si>
  <si>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</si>
  <si>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</si>
  <si>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</si>
  <si>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</si>
  <si>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</si>
  <si>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</si>
  <si>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</si>
  <si>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</si>
  <si>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</si>
  <si>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</si>
  <si>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</si>
  <si>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</si>
  <si>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</si>
  <si>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</si>
  <si>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</si>
  <si>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</si>
  <si>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</si>
  <si>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</si>
  <si>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</si>
  <si>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</si>
  <si>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</si>
  <si>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</si>
  <si>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</si>
  <si>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</si>
  <si>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</si>
  <si>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</si>
  <si>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</si>
  <si>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</si>
  <si>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</si>
  <si>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</si>
  <si>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</si>
  <si>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</si>
  <si>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</si>
  <si>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</si>
  <si>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</si>
  <si>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</si>
  <si>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</si>
  <si>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</si>
  <si>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</si>
  <si>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</si>
  <si>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</si>
  <si>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</si>
  <si>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</si>
  <si>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</si>
  <si>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</si>
  <si>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</si>
  <si>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</si>
  <si>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</si>
  <si>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</si>
  <si>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</si>
  <si>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</si>
  <si>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</si>
  <si>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</si>
  <si>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</si>
  <si>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</si>
  <si>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</si>
  <si>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</si>
  <si>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</si>
  <si>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</si>
  <si>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</si>
  <si>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</si>
  <si>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</si>
  <si>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</si>
  <si>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</si>
  <si>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</si>
  <si>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</si>
  <si>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</si>
  <si>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</si>
  <si>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</si>
  <si>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</si>
  <si>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</si>
  <si>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</si>
  <si>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</si>
  <si>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</si>
  <si>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</si>
  <si>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</si>
  <si>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</si>
  <si>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</si>
  <si>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</si>
  <si>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</si>
  <si>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</si>
  <si>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</si>
  <si>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</si>
  <si>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</si>
  <si>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</si>
  <si>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</si>
  <si>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</si>
  <si>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</si>
  <si>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</si>
  <si>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</si>
  <si>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</si>
  <si>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</si>
  <si>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</si>
  <si>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</si>
  <si>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</si>
  <si>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</si>
  <si>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</si>
  <si>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</si>
  <si>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</si>
  <si>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</si>
  <si>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</si>
  <si>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</si>
  <si>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</si>
  <si>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</si>
  <si>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</si>
  <si>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</si>
  <si>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</si>
  <si>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</si>
  <si>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</si>
  <si>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</si>
  <si>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</si>
  <si>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</si>
  <si>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</si>
  <si>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</si>
  <si>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</si>
  <si>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</si>
  <si>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</si>
  <si>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</si>
  <si>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</si>
  <si>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</si>
  <si>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</si>
  <si>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</si>
  <si>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</si>
  <si>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</si>
  <si>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</si>
  <si>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</si>
  <si>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</si>
  <si>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</si>
  <si>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</si>
  <si>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</si>
  <si>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</si>
  <si>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</si>
  <si>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</si>
  <si>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</si>
  <si>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</si>
  <si>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</si>
  <si>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</si>
  <si>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</si>
  <si>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</si>
  <si>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</si>
  <si>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</si>
  <si>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</si>
  <si>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</si>
  <si>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</si>
  <si>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</si>
  <si>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</si>
  <si>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</si>
  <si>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</si>
  <si>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</si>
  <si>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</si>
  <si>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</si>
  <si>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</si>
  <si>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</si>
  <si>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</si>
  <si>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</si>
  <si>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</si>
  <si>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</si>
  <si>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</si>
  <si>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</si>
  <si>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</si>
  <si>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</si>
  <si>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</si>
  <si>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</si>
  <si>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</si>
  <si>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</si>
  <si>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</si>
  <si>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</si>
  <si>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</si>
  <si>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</si>
  <si>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</si>
  <si>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</si>
  <si>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</si>
  <si>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</si>
  <si>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</si>
  <si>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</si>
  <si>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</si>
  <si>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</si>
  <si>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</si>
  <si>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</si>
  <si>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</si>
  <si>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</si>
  <si>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</si>
  <si>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</si>
  <si>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</si>
  <si>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</si>
  <si>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</si>
  <si>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</si>
  <si>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</si>
  <si>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</si>
  <si>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</si>
  <si>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</si>
  <si>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</si>
  <si>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</si>
  <si>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</si>
  <si>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</si>
  <si>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</si>
  <si>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</si>
  <si>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</si>
  <si>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</si>
  <si>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</si>
  <si>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</si>
  <si>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</si>
  <si>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</si>
  <si>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</si>
  <si>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</si>
  <si>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</si>
  <si>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</si>
  <si>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</si>
  <si>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</si>
  <si>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</si>
  <si>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</si>
  <si>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</si>
  <si>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</si>
  <si>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</si>
  <si>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</si>
  <si>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</si>
  <si>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</si>
  <si>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</si>
  <si>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</si>
  <si>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</si>
  <si>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</si>
  <si>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</si>
  <si>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</si>
  <si>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</si>
  <si>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</si>
  <si>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</si>
  <si>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</si>
  <si>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</si>
  <si>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</si>
  <si>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</si>
  <si>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</si>
  <si>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</si>
  <si>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</si>
  <si>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</si>
  <si>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</si>
  <si>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</si>
  <si>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</si>
  <si>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</si>
  <si>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</si>
  <si>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</si>
  <si>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</si>
  <si>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</si>
  <si>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</si>
  <si>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</si>
  <si>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</si>
  <si>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</si>
  <si>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</si>
  <si>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</si>
  <si>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</si>
  <si>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</si>
  <si>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</si>
  <si>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</si>
  <si>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</si>
  <si>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</si>
  <si>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</si>
  <si>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</si>
  <si>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</si>
  <si>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</si>
  <si>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</si>
  <si>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</si>
  <si>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</si>
  <si>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</si>
  <si>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</si>
  <si>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</si>
  <si>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</si>
  <si>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</si>
  <si>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</si>
  <si>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</si>
  <si>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</si>
  <si>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</si>
  <si>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</si>
  <si>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</si>
  <si>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</si>
  <si>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</si>
  <si>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</si>
  <si>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</si>
  <si>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</si>
  <si>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</si>
  <si>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</si>
  <si>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</si>
  <si>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</si>
  <si>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</si>
  <si>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</si>
  <si>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</si>
  <si>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</si>
  <si>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</si>
  <si>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</si>
  <si>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</si>
  <si>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</si>
  <si>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</si>
  <si>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</si>
  <si>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</si>
  <si>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</si>
  <si>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</si>
  <si>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</si>
  <si>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</si>
  <si>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</si>
  <si>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</si>
  <si>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</si>
  <si>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</si>
  <si>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</si>
  <si>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</si>
  <si>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</si>
  <si>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</si>
  <si>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</si>
  <si>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</si>
  <si>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</si>
  <si>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</si>
  <si>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</si>
  <si>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</si>
  <si>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</si>
  <si>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</si>
  <si>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</si>
  <si>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</si>
  <si>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</si>
  <si>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</si>
  <si>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</si>
  <si>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</si>
  <si>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</si>
  <si>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</si>
  <si>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</si>
  <si>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</si>
  <si>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</si>
  <si>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</si>
  <si>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</si>
  <si>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</si>
  <si>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</si>
  <si>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</si>
  <si>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</si>
  <si>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</si>
  <si>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</si>
  <si>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</si>
  <si>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</si>
  <si>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</si>
  <si>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</si>
  <si>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</si>
  <si>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</si>
  <si>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</si>
  <si>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</si>
  <si>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</si>
  <si>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</si>
  <si>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</si>
  <si>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</si>
  <si>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</si>
  <si>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</si>
  <si>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</si>
  <si>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</si>
  <si>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</si>
  <si>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</si>
  <si>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</si>
  <si>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</si>
  <si>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</si>
  <si>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</si>
  <si>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</si>
  <si>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</si>
  <si>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</si>
  <si>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</si>
  <si>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</si>
  <si>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</si>
  <si>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</si>
  <si>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</si>
  <si>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</si>
  <si>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</si>
  <si>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</si>
  <si>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</si>
  <si>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</si>
  <si>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</si>
  <si>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</si>
  <si>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</si>
  <si>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</si>
  <si>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</si>
  <si>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</si>
  <si>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</si>
  <si>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</si>
  <si>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</si>
  <si>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</si>
  <si>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</si>
  <si>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</si>
  <si>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</si>
  <si>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</si>
  <si>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</si>
  <si>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</si>
  <si>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</si>
  <si>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</si>
  <si>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</si>
  <si>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</si>
  <si>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</si>
  <si>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</si>
  <si>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</si>
  <si>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</si>
  <si>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</si>
  <si>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</si>
  <si>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</si>
  <si>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</si>
  <si>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</si>
  <si>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</si>
  <si>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</si>
  <si>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</si>
  <si>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</si>
  <si>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</si>
  <si>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</si>
  <si>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</si>
  <si>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</si>
  <si>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</si>
  <si>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</si>
  <si>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</si>
  <si>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</si>
  <si>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</si>
  <si>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</si>
  <si>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</si>
  <si>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</si>
  <si>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</si>
  <si>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</si>
  <si>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</si>
  <si>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</si>
  <si>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</si>
  <si>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</si>
  <si>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</si>
  <si>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</si>
  <si>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</si>
  <si>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</si>
  <si>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</si>
  <si>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</si>
  <si>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</si>
  <si>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</si>
  <si>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</si>
  <si>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</si>
  <si>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</si>
  <si>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</si>
  <si>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</si>
  <si>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</si>
  <si>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</si>
  <si>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</si>
  <si>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</si>
  <si>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</si>
  <si>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</si>
  <si>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</si>
  <si>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</si>
  <si>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</si>
  <si>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</si>
  <si>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</si>
  <si>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</si>
  <si>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</si>
  <si>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</si>
  <si>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</si>
  <si>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</si>
  <si>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</si>
  <si>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</si>
  <si>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</si>
  <si>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</si>
  <si>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</si>
  <si>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</si>
  <si>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</si>
  <si>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</si>
  <si>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</si>
  <si>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</si>
  <si>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</si>
  <si>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</si>
  <si>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</si>
  <si>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</si>
  <si>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</si>
  <si>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</si>
  <si>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</si>
  <si>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</si>
  <si>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</si>
  <si>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</si>
  <si>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</si>
  <si>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</si>
  <si>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</si>
  <si>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</si>
  <si>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</si>
  <si>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</si>
  <si>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</si>
  <si>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</si>
  <si>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</si>
  <si>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</si>
  <si>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</si>
  <si>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</si>
  <si>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</si>
  <si>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</si>
  <si>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</si>
  <si>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</si>
  <si>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</si>
  <si>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</si>
  <si>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</si>
  <si>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</si>
  <si>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</si>
  <si>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</si>
  <si>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</si>
  <si>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</si>
  <si>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</si>
  <si>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</si>
  <si>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</si>
  <si>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</si>
  <si>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</si>
  <si>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</si>
  <si>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</si>
  <si>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</si>
  <si>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</si>
  <si>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</si>
  <si>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</si>
  <si>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</si>
  <si>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</si>
  <si>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</si>
  <si>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</si>
  <si>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</si>
  <si>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</si>
  <si>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</si>
  <si>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</si>
  <si>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</si>
  <si>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</si>
  <si>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</si>
  <si>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</si>
  <si>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</si>
  <si>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</si>
  <si>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</si>
  <si>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</si>
  <si>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</si>
  <si>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</si>
  <si>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</si>
  <si>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</si>
  <si>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</si>
  <si>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</si>
  <si>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</si>
  <si>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</si>
  <si>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</si>
  <si>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</si>
  <si>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</si>
  <si>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</si>
  <si>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</si>
  <si>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</si>
  <si>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</si>
  <si>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</si>
  <si>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</si>
  <si>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</si>
  <si>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</si>
  <si>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</si>
  <si>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</si>
  <si>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</si>
  <si>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</si>
  <si>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</si>
  <si>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</si>
  <si>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</si>
  <si>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</si>
  <si>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</si>
  <si>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</si>
  <si>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</si>
  <si>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</si>
  <si>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</si>
  <si>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</si>
  <si>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</si>
  <si>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</si>
  <si>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</si>
  <si>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</si>
  <si>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</si>
  <si>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</si>
  <si>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</si>
  <si>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</si>
  <si>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</si>
  <si>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</si>
  <si>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</si>
  <si>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</si>
  <si>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</si>
  <si>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</si>
  <si>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</si>
  <si>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</si>
  <si>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</si>
  <si>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</si>
  <si>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</si>
  <si>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</si>
  <si>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</si>
  <si>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</si>
  <si>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</si>
  <si>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</si>
  <si>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</si>
  <si>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</si>
  <si>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</si>
  <si>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</si>
  <si>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</si>
  <si>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</si>
  <si>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</si>
  <si>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</si>
  <si>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</si>
  <si>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</si>
  <si>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</si>
  <si>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</si>
  <si>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</si>
  <si>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</si>
  <si>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</si>
  <si>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</si>
  <si>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</si>
  <si>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</si>
  <si>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</si>
  <si>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</si>
  <si>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</si>
  <si>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</si>
  <si>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</si>
  <si>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</si>
  <si>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</si>
  <si>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</si>
  <si>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</si>
  <si>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</si>
  <si>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</si>
  <si>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</si>
  <si>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</si>
  <si>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</si>
  <si>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</si>
  <si>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</si>
  <si>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</si>
  <si>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</si>
  <si>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</si>
  <si>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</si>
  <si>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</si>
  <si>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</si>
  <si>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</si>
  <si>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</si>
  <si>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</si>
  <si>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</si>
  <si>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</si>
  <si>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</si>
  <si>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</si>
  <si>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</si>
  <si>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</si>
  <si>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</si>
  <si>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</si>
  <si>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</si>
  <si>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</si>
  <si>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</si>
  <si>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</si>
  <si>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</si>
  <si>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</si>
  <si>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</si>
  <si>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</si>
  <si>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</si>
  <si>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</si>
  <si>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</si>
  <si>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</si>
  <si>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</si>
  <si>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</si>
  <si>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</si>
  <si>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</si>
  <si>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</si>
  <si>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</si>
  <si>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</si>
  <si>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</si>
  <si>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</si>
  <si>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</si>
  <si>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</si>
  <si>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</si>
  <si>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</si>
  <si>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</si>
  <si>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</si>
  <si>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</si>
  <si>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</si>
  <si>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</si>
  <si>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</si>
  <si>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</si>
  <si>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</si>
  <si>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</si>
  <si>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</si>
  <si>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</si>
  <si>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</si>
  <si>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</si>
  <si>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</si>
  <si>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</si>
  <si>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</si>
  <si>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</si>
  <si>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</si>
  <si>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</si>
  <si>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</si>
  <si>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</si>
  <si>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</si>
  <si>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</si>
  <si>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</si>
  <si>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</si>
  <si>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</si>
  <si>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</si>
  <si>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</si>
  <si>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</si>
  <si>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</si>
  <si>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</si>
  <si>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</si>
  <si>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</si>
  <si>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</si>
  <si>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</si>
  <si>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</si>
  <si>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</si>
  <si>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</si>
  <si>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</si>
  <si>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</si>
  <si>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</si>
  <si>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</si>
  <si>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</si>
  <si>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</si>
  <si>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</si>
  <si>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</si>
  <si>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</si>
  <si>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</si>
  <si>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</si>
  <si>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</si>
  <si>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</si>
  <si>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</si>
  <si>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</si>
  <si>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</si>
  <si>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</si>
  <si>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</si>
  <si>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</si>
  <si>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</si>
  <si>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</si>
  <si>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</si>
  <si>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</si>
  <si>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</si>
  <si>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</si>
  <si>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</si>
  <si>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</si>
  <si>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</si>
  <si>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</si>
  <si>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</si>
  <si>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</si>
  <si>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</si>
  <si>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</si>
  <si>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</si>
  <si>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</si>
  <si>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</si>
  <si>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</si>
  <si>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</si>
  <si>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</si>
  <si>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</si>
  <si>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</si>
  <si>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</si>
  <si>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</si>
  <si>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</si>
  <si>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</si>
  <si>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</si>
  <si>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</si>
  <si>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</si>
  <si>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</si>
  <si>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</si>
  <si>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</si>
  <si>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</si>
  <si>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</si>
  <si>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</si>
  <si>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</si>
  <si>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</si>
  <si>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</si>
  <si>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</si>
  <si>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</si>
  <si>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</si>
  <si>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</si>
  <si>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</si>
  <si>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</si>
  <si>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</si>
  <si>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</si>
  <si>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</si>
  <si>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</si>
  <si>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</si>
  <si>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</si>
  <si>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</si>
  <si>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</si>
  <si>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</si>
  <si>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</si>
  <si>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</si>
  <si>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</si>
  <si>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</si>
  <si>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</si>
  <si>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</si>
  <si>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</si>
  <si>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</si>
  <si>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</si>
  <si>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</si>
  <si>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</si>
  <si>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</si>
  <si>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</si>
  <si>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</si>
  <si>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</si>
  <si>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</si>
  <si>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</si>
  <si>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</si>
  <si>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</si>
  <si>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</si>
  <si>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</si>
  <si>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</si>
  <si>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</si>
  <si>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</si>
  <si>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</si>
  <si>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</si>
  <si>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</si>
  <si>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</si>
  <si>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</si>
  <si>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</si>
  <si>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</si>
  <si>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</si>
  <si>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</si>
  <si>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</si>
  <si>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</si>
  <si>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</si>
  <si>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</si>
  <si>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</si>
  <si>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</si>
  <si>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</si>
  <si>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</si>
  <si>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</si>
  <si>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</si>
  <si>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</si>
  <si>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</si>
  <si>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</si>
  <si>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</si>
  <si>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</si>
  <si>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</si>
  <si>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</si>
  <si>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</si>
  <si>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</si>
  <si>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</si>
  <si>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</si>
  <si>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</si>
  <si>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</si>
  <si>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</si>
  <si>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</si>
  <si>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</si>
  <si>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</si>
  <si>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</si>
  <si>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</si>
  <si>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</si>
  <si>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</si>
  <si>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</si>
  <si>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</si>
  <si>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</si>
  <si>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</si>
  <si>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</si>
  <si>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</si>
  <si>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</si>
  <si>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</si>
  <si>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</si>
  <si>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</si>
  <si>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</si>
  <si>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</si>
  <si>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</si>
  <si>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</si>
  <si>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</si>
  <si>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</si>
  <si>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</si>
  <si>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</si>
  <si>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</si>
  <si>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</si>
  <si>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</si>
  <si>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</si>
  <si>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</si>
  <si>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</si>
  <si>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</si>
  <si>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</si>
  <si>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</si>
  <si>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</si>
  <si>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</si>
  <si>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</si>
  <si>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</si>
  <si>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</si>
  <si>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</si>
  <si>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</si>
  <si>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</si>
  <si>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</si>
  <si>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</si>
  <si>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</si>
  <si>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</si>
  <si>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</si>
  <si>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</si>
  <si>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</si>
  <si>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</si>
  <si>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</si>
  <si>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</si>
  <si>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</si>
  <si>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</si>
  <si>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</si>
  <si>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</si>
  <si>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</si>
  <si>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</si>
  <si>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</si>
  <si>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</si>
  <si>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</si>
  <si>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</si>
  <si>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</si>
  <si>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</si>
  <si>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</si>
  <si>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</si>
  <si>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</si>
  <si>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</si>
  <si>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</si>
  <si>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</si>
  <si>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</si>
  <si>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</si>
  <si>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</si>
  <si>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</si>
  <si>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</si>
  <si>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</si>
  <si>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</si>
  <si>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</si>
  <si>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</si>
  <si>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</si>
  <si>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</si>
  <si>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</si>
  <si>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</si>
  <si>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</si>
  <si>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</si>
  <si>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</si>
  <si>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</si>
  <si>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</si>
  <si>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</si>
  <si>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</si>
  <si>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</si>
  <si>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</si>
  <si>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</si>
  <si>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</si>
  <si>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</si>
  <si>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</si>
  <si>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</si>
  <si>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</si>
  <si>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</si>
  <si>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</si>
  <si>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</si>
  <si>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</si>
  <si>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</si>
  <si>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</si>
  <si>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</si>
  <si>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</si>
  <si>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</si>
  <si>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</si>
  <si>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</si>
  <si>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</si>
  <si>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</si>
  <si>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</si>
  <si>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</si>
  <si>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</si>
  <si>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</si>
  <si>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</si>
  <si>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</si>
  <si>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</si>
  <si>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</si>
  <si>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</si>
  <si>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</si>
  <si>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</si>
  <si>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</si>
  <si>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</si>
  <si>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</si>
  <si>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</si>
  <si>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</si>
  <si>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</si>
  <si>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</si>
  <si>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</si>
  <si>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</si>
  <si>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</si>
  <si>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</si>
  <si>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</si>
  <si>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</si>
  <si>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</si>
  <si>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</si>
  <si>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</si>
  <si>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</si>
  <si>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</si>
  <si>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</si>
  <si>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</si>
  <si>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</si>
  <si>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</si>
  <si>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</si>
  <si>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</si>
  <si>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</si>
  <si>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</si>
  <si>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</si>
  <si>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</si>
  <si>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</si>
  <si>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</si>
  <si>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</si>
  <si>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</si>
  <si>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</si>
  <si>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</si>
  <si>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</si>
  <si>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</si>
  <si>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</si>
  <si>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</si>
  <si>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</si>
  <si>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</si>
  <si>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</si>
  <si>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</si>
  <si>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</si>
  <si>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</si>
  <si>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</si>
  <si>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</si>
  <si>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</si>
  <si>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</si>
  <si>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</si>
  <si>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</si>
  <si>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</si>
  <si>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</si>
  <si>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</si>
  <si>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</si>
  <si>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</si>
  <si>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</si>
  <si>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</si>
  <si>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</si>
  <si>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</si>
  <si>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</si>
  <si>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</si>
  <si>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</si>
  <si>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</si>
  <si>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</si>
  <si>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</si>
  <si>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</si>
  <si>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</si>
  <si>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</si>
  <si>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</si>
  <si>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</si>
  <si>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</si>
  <si>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</si>
  <si>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</si>
  <si>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</si>
  <si>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</si>
  <si>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</si>
  <si>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</si>
  <si>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</si>
  <si>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</si>
  <si>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</si>
  <si>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</si>
  <si>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</si>
  <si>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</si>
  <si>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</si>
  <si>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</si>
  <si>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</si>
  <si>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</si>
  <si>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</si>
  <si>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</si>
  <si>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</si>
  <si>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</si>
  <si>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</si>
  <si>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</si>
  <si>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</si>
  <si>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</si>
  <si>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</si>
  <si>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</si>
  <si>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</si>
  <si>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</si>
  <si>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</si>
  <si>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</si>
  <si>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</si>
  <si>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</si>
  <si>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</si>
  <si>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</si>
  <si>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</si>
  <si>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</si>
  <si>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</si>
  <si>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</si>
  <si>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</si>
  <si>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</si>
  <si>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</si>
  <si>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</si>
  <si>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</si>
  <si>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</si>
  <si>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</si>
  <si>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</si>
  <si>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</si>
  <si>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</si>
  <si>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</si>
  <si>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</si>
  <si>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</si>
  <si>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</si>
  <si>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</si>
  <si>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</si>
  <si>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</si>
  <si>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</si>
  <si>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</si>
  <si>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</si>
  <si>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</si>
  <si>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</si>
  <si>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</si>
  <si>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</si>
  <si>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</si>
  <si>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</si>
  <si>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</si>
  <si>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</si>
  <si>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</si>
  <si>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</si>
  <si>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</si>
  <si>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</si>
  <si>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</si>
  <si>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</si>
  <si>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</si>
  <si>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</si>
  <si>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</si>
  <si>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</si>
  <si>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</si>
  <si>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</si>
  <si>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</si>
  <si>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</si>
  <si>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</si>
  <si>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</si>
  <si>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</si>
  <si>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</si>
  <si>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</si>
  <si>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</si>
  <si>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</si>
  <si>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</si>
  <si>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</si>
  <si>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</si>
  <si>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</si>
  <si>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</si>
  <si>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</si>
  <si>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</si>
  <si>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</si>
  <si>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</si>
  <si>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</si>
  <si>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</si>
  <si>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</si>
  <si>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</si>
  <si>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</si>
  <si>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</si>
  <si>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</si>
  <si>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</si>
  <si>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</si>
  <si>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</si>
  <si>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</si>
  <si>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</si>
  <si>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</si>
  <si>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</si>
  <si>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</si>
  <si>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</si>
  <si>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</si>
  <si>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</si>
  <si>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</si>
  <si>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</si>
  <si>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</si>
  <si>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</si>
  <si>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</si>
  <si>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</si>
  <si>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</si>
  <si>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</si>
  <si>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</si>
  <si>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</si>
  <si>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</si>
  <si>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</si>
  <si>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</si>
  <si>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</si>
  <si>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</si>
  <si>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</si>
  <si>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</si>
  <si>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</si>
  <si>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</si>
  <si>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</si>
  <si>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</si>
  <si>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</si>
  <si>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</si>
  <si>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</si>
  <si>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</si>
  <si>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</si>
  <si>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</si>
  <si>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</si>
  <si>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</si>
  <si>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</si>
  <si>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</si>
  <si>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</si>
  <si>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</si>
  <si>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</si>
  <si>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</si>
  <si>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</si>
  <si>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</si>
  <si>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</si>
  <si>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</si>
  <si>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</si>
  <si>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</si>
  <si>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</si>
  <si>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</si>
  <si>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</si>
  <si>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</si>
  <si>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</si>
  <si>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</si>
  <si>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</si>
  <si>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</si>
  <si>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</si>
  <si>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</si>
  <si>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</si>
  <si>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</si>
  <si>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</si>
  <si>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</si>
  <si>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</si>
  <si>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</si>
  <si>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</si>
  <si>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</si>
  <si>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</si>
  <si>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</si>
  <si>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</si>
  <si>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</si>
  <si>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</si>
  <si>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</si>
  <si>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</si>
  <si>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</si>
  <si>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</si>
  <si>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</si>
  <si>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</si>
  <si>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</si>
  <si>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</si>
  <si>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</si>
  <si>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</si>
  <si>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</si>
  <si>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</si>
  <si>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</si>
  <si>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</si>
  <si>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</si>
  <si>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</si>
  <si>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</si>
  <si>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</si>
  <si>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</si>
  <si>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</si>
  <si>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</si>
  <si>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</si>
  <si>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</si>
  <si>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</si>
  <si>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</si>
  <si>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</si>
  <si>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</si>
  <si>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</si>
  <si>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</si>
  <si>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</si>
  <si>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</si>
  <si>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</si>
  <si>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</si>
  <si>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</si>
  <si>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</si>
  <si>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</si>
  <si>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</si>
  <si>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</si>
  <si>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</si>
  <si>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</si>
  <si>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</si>
  <si>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</si>
  <si>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</si>
  <si>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</si>
  <si>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</si>
  <si>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</si>
  <si>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</si>
  <si>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</si>
  <si>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</si>
  <si>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</si>
  <si>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</si>
  <si>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</si>
  <si>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</si>
  <si>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</si>
  <si>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</si>
  <si>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</si>
  <si>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</si>
  <si>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</si>
  <si>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</si>
  <si>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</si>
  <si>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</si>
  <si>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</si>
  <si>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</si>
  <si>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</si>
  <si>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</si>
  <si>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</si>
  <si>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</si>
  <si>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</si>
  <si>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</si>
  <si>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</si>
  <si>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</si>
  <si>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</si>
  <si>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</si>
  <si>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</si>
  <si>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</si>
  <si>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</si>
  <si>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</si>
  <si>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</si>
  <si>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</si>
  <si>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</si>
  <si>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</si>
  <si>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</si>
  <si>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</si>
  <si>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</si>
  <si>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</si>
  <si>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</si>
  <si>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</si>
  <si>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</si>
  <si>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</si>
  <si>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</si>
  <si>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</si>
  <si>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</si>
  <si>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</si>
  <si>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</si>
  <si>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</si>
  <si>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</si>
  <si>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</si>
  <si>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</si>
  <si>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</si>
  <si>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</si>
  <si>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</si>
  <si>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</si>
  <si>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</si>
  <si>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</si>
  <si>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</si>
  <si>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</si>
  <si>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</si>
  <si>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</si>
  <si>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</si>
  <si>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</si>
  <si>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</si>
  <si>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</si>
  <si>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</si>
  <si>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</si>
  <si>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</si>
  <si>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</si>
  <si>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</si>
  <si>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</si>
  <si>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</si>
  <si>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</si>
  <si>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</si>
  <si>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</si>
  <si>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</si>
  <si>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</si>
  <si>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</si>
  <si>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</si>
  <si>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</si>
  <si>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</si>
  <si>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</si>
  <si>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</si>
  <si>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</si>
  <si>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</si>
  <si>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</si>
  <si>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</si>
  <si>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</si>
  <si>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</si>
  <si>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</si>
  <si>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</si>
  <si>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</si>
  <si>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</si>
  <si>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</si>
  <si>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</si>
  <si>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</si>
  <si>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</si>
  <si>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</si>
  <si>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</si>
  <si>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</si>
  <si>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</si>
  <si>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</si>
  <si>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</si>
  <si>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</si>
  <si>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</si>
  <si>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</si>
  <si>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</si>
  <si>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</si>
  <si>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</si>
  <si>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</si>
  <si>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</si>
  <si>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</si>
  <si>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</si>
  <si>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</si>
  <si>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</si>
  <si>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</si>
  <si>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</si>
  <si>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</si>
  <si>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</si>
  <si>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</si>
  <si>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</si>
  <si>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</si>
  <si>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</si>
  <si>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</si>
  <si>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</si>
  <si>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</si>
  <si>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</si>
  <si>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</si>
  <si>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</si>
  <si>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</si>
  <si>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</si>
  <si>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</si>
  <si>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</si>
  <si>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</si>
  <si>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</si>
  <si>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</si>
  <si>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</si>
  <si>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</si>
  <si>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</si>
  <si>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</si>
  <si>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</si>
  <si>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</si>
  <si>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</si>
  <si>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</si>
  <si>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</si>
  <si>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</si>
  <si>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</si>
  <si>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</si>
  <si>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</si>
  <si>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</si>
  <si>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</si>
  <si>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</si>
  <si>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</si>
  <si>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</si>
  <si>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</si>
  <si>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</si>
  <si>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</si>
  <si>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</si>
  <si>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</si>
  <si>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</si>
  <si>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</si>
  <si>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</si>
  <si>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</si>
  <si>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</si>
  <si>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</si>
  <si>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</si>
  <si>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</si>
  <si>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</si>
  <si>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</si>
  <si>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</si>
  <si>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</si>
  <si>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</si>
  <si>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</si>
  <si>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</si>
  <si>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</si>
  <si>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</si>
  <si>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</si>
  <si>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</si>
  <si>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</si>
  <si>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</si>
  <si>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</si>
  <si>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</si>
  <si>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</si>
  <si>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</si>
  <si>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</si>
  <si>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</si>
  <si>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</si>
  <si>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</si>
  <si>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</si>
  <si>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</si>
  <si>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</si>
  <si>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</si>
  <si>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</si>
  <si>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</si>
  <si>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</si>
  <si>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</si>
  <si>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</si>
  <si>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</si>
  <si>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</si>
  <si>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</si>
  <si>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</si>
  <si>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</si>
  <si>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</si>
  <si>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</si>
  <si>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</si>
  <si>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</si>
  <si>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</si>
  <si>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</si>
  <si>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</si>
  <si>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</si>
  <si>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</si>
  <si>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</si>
  <si>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</si>
  <si>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</si>
  <si>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</si>
  <si>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</si>
  <si>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</si>
  <si>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</si>
  <si>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</si>
  <si>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</si>
  <si>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</si>
  <si>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</si>
  <si>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</si>
  <si>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</si>
  <si>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</si>
  <si>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</si>
  <si>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</si>
  <si>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</si>
  <si>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</si>
  <si>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</si>
  <si>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</si>
  <si>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</si>
  <si>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</si>
  <si>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</si>
  <si>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</si>
  <si>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</si>
  <si>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</si>
  <si>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</si>
  <si>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</si>
  <si>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</si>
  <si>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</si>
  <si>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</si>
  <si>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</si>
  <si>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</si>
  <si>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</si>
  <si>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</si>
  <si>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</si>
  <si>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</si>
  <si>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</si>
  <si>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</si>
  <si>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</si>
  <si>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</si>
  <si>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</si>
  <si>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</si>
  <si>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</si>
  <si>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</si>
  <si>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</si>
  <si>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</si>
  <si>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</si>
  <si>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</si>
  <si>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</si>
  <si>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</si>
  <si>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</si>
  <si>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</si>
  <si>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</si>
  <si>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</si>
  <si>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</si>
  <si>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</si>
  <si>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</si>
  <si>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</si>
  <si>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</si>
  <si>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</si>
  <si>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</si>
  <si>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</si>
  <si>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</si>
  <si>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</si>
  <si>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</si>
  <si>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</si>
  <si>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</si>
  <si>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</si>
  <si>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</si>
  <si>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</si>
  <si>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</si>
  <si>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</si>
  <si>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</si>
  <si>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</si>
  <si>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</si>
  <si>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</si>
  <si>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</si>
  <si>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</si>
  <si>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</si>
  <si>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</si>
  <si>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</si>
  <si>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</si>
  <si>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</si>
  <si>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</si>
  <si>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</si>
  <si>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</si>
  <si>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</si>
  <si>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</si>
  <si>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</si>
  <si>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</si>
  <si>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</si>
  <si>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</si>
  <si>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</si>
  <si>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</si>
  <si>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</si>
  <si>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</si>
  <si>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</si>
  <si>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</si>
  <si>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</si>
  <si>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</si>
  <si>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</si>
  <si>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</si>
  <si>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</si>
  <si>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</si>
  <si>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</si>
  <si>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</si>
  <si>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</si>
  <si>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</si>
  <si>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</si>
  <si>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</si>
  <si>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</si>
  <si>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</si>
  <si>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</si>
  <si>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</si>
  <si>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</si>
  <si>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</si>
  <si>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</si>
  <si>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</si>
  <si>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</si>
  <si>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</si>
  <si>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</si>
  <si>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</si>
  <si>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</si>
  <si>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</si>
  <si>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</si>
  <si>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</si>
  <si>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</si>
  <si>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</si>
  <si>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</si>
  <si>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</si>
  <si>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</si>
  <si>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</si>
  <si>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</si>
  <si>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</si>
  <si>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</si>
  <si>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</si>
  <si>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</si>
  <si>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</si>
  <si>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</si>
  <si>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</si>
  <si>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</si>
  <si>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</si>
  <si>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</si>
  <si>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</si>
  <si>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</si>
  <si>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</si>
  <si>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</si>
  <si>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</si>
  <si>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</si>
  <si>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</si>
  <si>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</si>
  <si>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</si>
  <si>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</si>
  <si>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</si>
  <si>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</si>
  <si>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</si>
  <si>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</si>
  <si>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</si>
  <si>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</si>
  <si>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</si>
  <si>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</si>
  <si>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</si>
  <si>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</si>
  <si>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</si>
  <si>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</si>
  <si>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</si>
  <si>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</si>
  <si>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</si>
  <si>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</si>
  <si>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</si>
  <si>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</si>
  <si>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</si>
  <si>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</si>
  <si>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</si>
  <si>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</si>
  <si>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</si>
  <si>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</si>
  <si>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</si>
  <si>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</si>
  <si>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</si>
  <si>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</si>
  <si>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</si>
  <si>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</si>
  <si>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</si>
  <si>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</si>
  <si>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</si>
  <si>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</si>
  <si>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</si>
  <si>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</si>
  <si>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</si>
  <si>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</si>
  <si>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</si>
  <si>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</si>
  <si>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</si>
  <si>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</si>
  <si>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</si>
  <si>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</si>
  <si>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</si>
  <si>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</si>
  <si>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</si>
  <si>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</si>
  <si>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</si>
  <si>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</si>
  <si>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</si>
  <si>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</si>
  <si>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</si>
  <si>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</si>
  <si>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</si>
  <si>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</si>
  <si>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</si>
  <si>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</si>
  <si>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</si>
  <si>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</si>
  <si>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</si>
  <si>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</si>
  <si>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</si>
  <si>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</si>
  <si>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</si>
  <si>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</si>
  <si>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</si>
  <si>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</si>
  <si>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</si>
  <si>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</si>
  <si>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</si>
  <si>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</si>
  <si>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</si>
  <si>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</si>
  <si>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</si>
  <si>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</si>
  <si>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</si>
  <si>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</si>
  <si>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</si>
  <si>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</si>
  <si>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</si>
  <si>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</si>
  <si>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</si>
  <si>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</si>
  <si>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</si>
  <si>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</si>
  <si>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</si>
  <si>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</si>
  <si>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</si>
  <si>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</si>
  <si>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</si>
  <si>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</si>
  <si>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</si>
  <si>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</si>
  <si>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</si>
  <si>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</si>
  <si>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</si>
  <si>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</si>
  <si>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</si>
  <si>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</si>
  <si>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</si>
  <si>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</si>
  <si>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</si>
  <si>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</si>
  <si>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</si>
  <si>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</si>
  <si>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</si>
  <si>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</si>
  <si>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</si>
  <si>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</si>
  <si>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</si>
  <si>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</si>
  <si>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</si>
  <si>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</si>
  <si>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</si>
  <si>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</si>
  <si>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</si>
  <si>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</si>
  <si>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</si>
  <si>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</si>
  <si>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</si>
  <si>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</si>
  <si>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</si>
  <si>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</si>
  <si>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</si>
  <si>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</si>
  <si>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</si>
  <si>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</si>
  <si>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</si>
  <si>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</si>
  <si>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</si>
  <si>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</si>
  <si>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</si>
  <si>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</si>
  <si>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</si>
  <si>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</si>
  <si>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</si>
  <si>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</si>
  <si>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</si>
  <si>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</si>
  <si>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</si>
  <si>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</si>
  <si>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</si>
  <si>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</si>
  <si>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</si>
  <si>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</si>
  <si>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</si>
  <si>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</si>
  <si>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</si>
  <si>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</si>
  <si>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</si>
  <si>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</si>
  <si>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</si>
  <si>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</si>
  <si>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</si>
  <si>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</si>
  <si>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</si>
  <si>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</si>
  <si>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</si>
  <si>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</si>
  <si>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</si>
  <si>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</si>
  <si>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</si>
  <si>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</si>
  <si>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</si>
  <si>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</si>
  <si>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</si>
  <si>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</si>
  <si>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</si>
  <si>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</si>
  <si>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</si>
  <si>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</si>
  <si>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</si>
  <si>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</si>
  <si>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</si>
  <si>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</si>
  <si>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</si>
  <si>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</si>
  <si>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</si>
  <si>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</si>
  <si>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</si>
  <si>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</si>
  <si>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</si>
  <si>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</si>
  <si>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</si>
  <si>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</si>
  <si>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</si>
  <si>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</si>
  <si>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</si>
  <si>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</si>
  <si>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</si>
  <si>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</si>
  <si>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</si>
  <si>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</si>
  <si>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</si>
  <si>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</si>
  <si>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</si>
  <si>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</si>
  <si>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</si>
  <si>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</si>
  <si>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</si>
  <si>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</si>
  <si>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</si>
  <si>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</si>
  <si>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</si>
  <si>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</si>
  <si>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</si>
  <si>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</si>
  <si>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</si>
  <si>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</si>
  <si>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</si>
  <si>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</si>
  <si>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</si>
  <si>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</si>
  <si>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</si>
  <si>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</si>
  <si>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</si>
  <si>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</si>
  <si>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</si>
  <si>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</si>
  <si>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</si>
  <si>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</si>
  <si>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</si>
  <si>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</si>
  <si>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</si>
  <si>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</si>
  <si>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</si>
  <si>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</si>
  <si>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</si>
  <si>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</si>
  <si>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</si>
  <si>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</si>
  <si>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</si>
  <si>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</si>
  <si>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</si>
  <si>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</si>
  <si>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</si>
  <si>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</si>
  <si>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</si>
  <si>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</si>
  <si>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</si>
  <si>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</si>
  <si>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</si>
  <si>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</si>
  <si>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</si>
  <si>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</si>
  <si>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</si>
  <si>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</si>
  <si>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</si>
  <si>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</si>
  <si>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</si>
  <si>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</si>
  <si>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</si>
  <si>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</si>
  <si>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</si>
  <si>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</si>
  <si>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</si>
  <si>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</si>
  <si>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</si>
  <si>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</si>
  <si>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</si>
  <si>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</si>
  <si>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</si>
  <si>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</si>
  <si>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</si>
  <si>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</si>
  <si>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</si>
  <si>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</si>
  <si>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</si>
  <si>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</si>
  <si>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</si>
  <si>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</si>
  <si>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</si>
  <si>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</si>
  <si>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</si>
  <si>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</si>
  <si>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</si>
  <si>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</si>
  <si>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</si>
  <si>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</si>
  <si>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</si>
  <si>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</si>
  <si>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</si>
  <si>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</si>
  <si>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</si>
  <si>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</si>
  <si>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</si>
  <si>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</si>
  <si>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</si>
  <si>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</si>
  <si>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</si>
  <si>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</si>
  <si>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</si>
  <si>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</si>
  <si>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</si>
  <si>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</si>
  <si>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</si>
  <si>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</si>
  <si>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</si>
  <si>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</si>
  <si>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</si>
  <si>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</si>
  <si>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</si>
  <si>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</si>
  <si>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</si>
  <si>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</si>
  <si>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</si>
  <si>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</si>
  <si>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</si>
  <si>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</si>
  <si>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</si>
  <si>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</si>
  <si>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</si>
  <si>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</si>
  <si>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</si>
  <si>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</si>
  <si>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</si>
  <si>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</si>
  <si>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</si>
  <si>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</si>
  <si>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</si>
  <si>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</si>
  <si>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</si>
  <si>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</si>
  <si>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</si>
  <si>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</si>
  <si>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</si>
  <si>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</si>
  <si>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</si>
  <si>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</si>
  <si>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</si>
  <si>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</si>
  <si>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</si>
  <si>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</si>
  <si>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</si>
  <si>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</si>
  <si>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</si>
  <si>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</si>
  <si>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</si>
  <si>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</si>
  <si>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</si>
  <si>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</si>
  <si>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</si>
  <si>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</si>
  <si>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</si>
  <si>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</si>
  <si>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</si>
  <si>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</si>
  <si>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</si>
  <si>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</si>
  <si>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</si>
  <si>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</si>
  <si>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</si>
  <si>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</si>
  <si>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</si>
  <si>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</si>
  <si>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</si>
  <si>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</si>
  <si>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</si>
  <si>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</si>
  <si>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</si>
  <si>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</si>
  <si>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</si>
  <si>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</si>
  <si>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</si>
  <si>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</si>
  <si>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</si>
  <si>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</si>
  <si>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</si>
  <si>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</si>
  <si>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</si>
  <si>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</si>
  <si>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</si>
  <si>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</si>
  <si>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</si>
  <si>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</si>
  <si>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</si>
  <si>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</si>
  <si>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</si>
  <si>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</si>
  <si>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</si>
  <si>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</si>
  <si>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</si>
  <si>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</si>
  <si>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</si>
  <si>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</si>
  <si>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</si>
  <si>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</si>
  <si>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</si>
  <si>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</si>
  <si>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</si>
  <si>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</si>
  <si>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</si>
  <si>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</si>
  <si>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</si>
  <si>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</si>
  <si>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</si>
  <si>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</si>
  <si>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</si>
  <si>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</si>
  <si>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</si>
  <si>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</si>
  <si>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</si>
  <si>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</si>
  <si>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</si>
  <si>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</si>
  <si>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</si>
  <si>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</si>
  <si>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</si>
  <si>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</si>
  <si>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</si>
  <si>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</si>
  <si>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</si>
  <si>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</si>
  <si>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</si>
  <si>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</si>
  <si>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</si>
  <si>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</si>
  <si>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</si>
  <si>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</si>
  <si>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</si>
  <si>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</si>
  <si>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</si>
  <si>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</si>
  <si>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</si>
  <si>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</si>
  <si>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</si>
  <si>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</si>
  <si>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</si>
  <si>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</si>
  <si>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</si>
  <si>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</si>
  <si>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</si>
  <si>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</si>
  <si>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</si>
  <si>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</si>
  <si>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</si>
  <si>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</si>
  <si>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</si>
  <si>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</si>
  <si>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</si>
  <si>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</si>
  <si>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</si>
  <si>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</si>
  <si>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</si>
  <si>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</si>
  <si>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</si>
  <si>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</si>
  <si>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</si>
  <si>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</si>
  <si>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</si>
  <si>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</si>
  <si>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</si>
  <si>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</si>
  <si>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</si>
  <si>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</si>
  <si>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</si>
  <si>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</si>
  <si>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</si>
  <si>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</si>
  <si>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</si>
  <si>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</si>
  <si>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</si>
  <si>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</si>
  <si>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</si>
  <si>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</si>
  <si>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</si>
  <si>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</si>
  <si>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</si>
  <si>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</si>
  <si>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</si>
  <si>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</si>
  <si>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</si>
  <si>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</si>
  <si>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</si>
  <si>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</si>
  <si>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</si>
  <si>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</si>
  <si>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</si>
  <si>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</si>
  <si>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</si>
  <si>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</si>
  <si>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</si>
  <si>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</si>
  <si>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</si>
  <si>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</si>
  <si>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</si>
  <si>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</si>
  <si>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</si>
  <si>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</si>
  <si>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</si>
  <si>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</si>
  <si>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</si>
  <si>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</si>
  <si>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</si>
  <si>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</si>
  <si>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</si>
  <si>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</si>
  <si>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</si>
  <si>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</si>
  <si>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</si>
  <si>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</si>
  <si>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</si>
  <si>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</si>
  <si>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</si>
  <si>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</si>
  <si>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</si>
  <si>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</si>
  <si>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</si>
  <si>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</si>
  <si>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</si>
  <si>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</si>
  <si>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</si>
  <si>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</si>
  <si>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</si>
  <si>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</si>
  <si>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</si>
  <si>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</si>
  <si>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</si>
  <si>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</si>
  <si>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</si>
  <si>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</si>
  <si>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</si>
  <si>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</si>
  <si>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</si>
  <si>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</si>
  <si>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</si>
  <si>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</si>
  <si>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</si>
  <si>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</si>
  <si>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</si>
  <si>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</si>
  <si>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</si>
  <si>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</si>
  <si>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</si>
  <si>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</si>
  <si>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</si>
  <si>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</si>
  <si>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</si>
  <si>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</si>
  <si>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</si>
  <si>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</si>
  <si>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</si>
  <si>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</si>
  <si>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</si>
  <si>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</si>
  <si>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</si>
  <si>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</si>
  <si>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</si>
  <si>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</si>
  <si>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</si>
  <si>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</si>
  <si>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</si>
  <si>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</si>
  <si>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</si>
  <si>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</si>
  <si>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</si>
  <si>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</si>
  <si>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</si>
  <si>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</si>
  <si>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</si>
  <si>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</si>
  <si>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</si>
  <si>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</si>
  <si>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</si>
  <si>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</si>
  <si>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</si>
  <si>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</si>
  <si>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</si>
  <si>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</si>
  <si>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</si>
  <si>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</si>
  <si>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</si>
  <si>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</si>
  <si>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</si>
  <si>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</si>
  <si>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</si>
  <si>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</si>
  <si>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</si>
  <si>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</si>
  <si>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</si>
  <si>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</si>
  <si>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</si>
  <si>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</si>
  <si>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</si>
  <si>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</si>
  <si>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</si>
  <si>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</si>
  <si>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</si>
  <si>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</si>
  <si>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</si>
  <si>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</si>
  <si>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</si>
  <si>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</si>
  <si>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</si>
  <si>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</si>
  <si>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</si>
  <si>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</si>
  <si>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</si>
  <si>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</si>
  <si>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</si>
  <si>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</si>
  <si>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</si>
  <si>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</si>
  <si>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</si>
  <si>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</si>
  <si>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</si>
  <si>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</si>
  <si>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</si>
  <si>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</si>
  <si>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</si>
  <si>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</si>
  <si>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</si>
  <si>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</si>
  <si>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</si>
  <si>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</si>
  <si>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</si>
  <si>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</si>
  <si>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</si>
  <si>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</si>
  <si>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</si>
  <si>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</si>
  <si>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</si>
  <si>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</si>
  <si>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</si>
  <si>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</si>
  <si>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</si>
  <si>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</si>
  <si>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</si>
  <si>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</si>
  <si>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</si>
  <si>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</si>
  <si>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</si>
  <si>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</si>
  <si>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</si>
  <si>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</si>
  <si>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</si>
  <si>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</si>
  <si>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</si>
  <si>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</si>
  <si>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</si>
  <si>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</si>
  <si>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</si>
  <si>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</si>
  <si>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</si>
  <si>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</si>
  <si>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</si>
  <si>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</si>
  <si>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</si>
  <si>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</si>
  <si>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</si>
  <si>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</si>
  <si>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</si>
  <si>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</si>
  <si>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</si>
  <si>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</si>
  <si>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</si>
  <si>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</si>
  <si>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</si>
  <si>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</si>
  <si>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</si>
  <si>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</si>
  <si>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</si>
  <si>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</si>
  <si>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</si>
  <si>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</si>
  <si>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</si>
  <si>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</si>
  <si>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</si>
  <si>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</si>
  <si>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</si>
  <si>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</si>
  <si>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</si>
  <si>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</si>
  <si>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</si>
  <si>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</si>
  <si>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</si>
  <si>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</si>
  <si>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</si>
  <si>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</si>
  <si>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</si>
  <si>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</si>
  <si>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</si>
  <si>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</si>
  <si>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</si>
  <si>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</si>
  <si>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</si>
  <si>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</si>
  <si>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</si>
  <si>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</si>
  <si>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</si>
  <si>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</si>
  <si>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</si>
  <si>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</si>
  <si>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</si>
  <si>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</si>
  <si>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</si>
  <si>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</si>
  <si>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</si>
  <si>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</si>
  <si>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</si>
  <si>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</si>
  <si>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</si>
  <si>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</si>
  <si>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</si>
  <si>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</si>
  <si>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</si>
  <si>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</si>
  <si>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</si>
  <si>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</si>
  <si>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</si>
  <si>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</si>
  <si>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</si>
  <si>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</si>
  <si>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</si>
  <si>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</si>
  <si>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</si>
  <si>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</si>
  <si>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</si>
  <si>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</si>
  <si>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</si>
  <si>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</si>
  <si>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</si>
  <si>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</si>
  <si>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</si>
  <si>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</si>
  <si>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</si>
  <si>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</si>
  <si>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</si>
  <si>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</si>
  <si>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</si>
  <si>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</si>
  <si>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</si>
  <si>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</si>
  <si>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</si>
  <si>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</si>
  <si>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</si>
  <si>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</si>
  <si>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</si>
  <si>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</si>
  <si>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</si>
  <si>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</si>
  <si>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</si>
  <si>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</si>
  <si>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</si>
  <si>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</si>
  <si>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</si>
  <si>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</si>
  <si>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</si>
  <si>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</si>
  <si>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</si>
  <si>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</si>
  <si>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</si>
  <si>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</si>
  <si>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</si>
  <si>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</si>
  <si>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</si>
  <si>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</si>
  <si>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</si>
  <si>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</si>
  <si>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</si>
  <si>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</si>
  <si>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</si>
  <si>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</si>
  <si>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</si>
  <si>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</si>
  <si>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</si>
  <si>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</si>
  <si>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</si>
  <si>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</si>
  <si>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</si>
  <si>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</si>
  <si>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</si>
  <si>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</si>
  <si>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</si>
  <si>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</si>
  <si>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</si>
  <si>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</si>
  <si>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</si>
  <si>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</si>
  <si>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</si>
  <si>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</si>
  <si>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</si>
  <si>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</si>
  <si>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</si>
  <si>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</si>
  <si>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</si>
  <si>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</si>
  <si>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</si>
  <si>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</si>
  <si>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</si>
  <si>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</si>
  <si>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</si>
  <si>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</si>
  <si>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</si>
  <si>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</si>
  <si>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</si>
  <si>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</si>
  <si>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</si>
  <si>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</si>
  <si>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</si>
  <si>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</si>
  <si>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</si>
  <si>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</si>
  <si>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</si>
  <si>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</si>
  <si>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</si>
  <si>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</si>
  <si>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</si>
  <si>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</si>
  <si>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</si>
  <si>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</si>
  <si>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</si>
  <si>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</si>
  <si>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</si>
  <si>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</si>
  <si>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</si>
  <si>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</si>
  <si>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</si>
  <si>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</si>
  <si>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</si>
  <si>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</si>
  <si>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</si>
  <si>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</si>
  <si>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</si>
  <si>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</si>
  <si>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</si>
  <si>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</si>
  <si>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</si>
  <si>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</si>
  <si>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</si>
  <si>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</si>
  <si>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</si>
  <si>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</si>
  <si>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</si>
  <si>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</si>
  <si>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</si>
  <si>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</si>
  <si>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</si>
  <si>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</si>
  <si>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</si>
  <si>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</si>
  <si>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</si>
  <si>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</si>
  <si>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</si>
  <si>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</si>
  <si>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</si>
  <si>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</si>
  <si>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</si>
  <si>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</si>
  <si>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</si>
  <si>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</si>
  <si>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</si>
  <si>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</si>
  <si>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</si>
  <si>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</si>
  <si>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</si>
  <si>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</si>
  <si>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</si>
  <si>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</si>
  <si>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</si>
  <si>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</si>
  <si>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</si>
  <si>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</si>
  <si>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</si>
  <si>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</si>
  <si>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</si>
  <si>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</si>
  <si>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</si>
  <si>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</si>
  <si>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</si>
  <si>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</si>
  <si>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</si>
  <si>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</si>
  <si>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</si>
  <si>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</si>
  <si>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</si>
  <si>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</si>
  <si>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</si>
  <si>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</si>
  <si>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</si>
  <si>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</si>
  <si>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</si>
  <si>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</si>
  <si>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</si>
  <si>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</si>
  <si>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</si>
  <si>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</si>
  <si>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</si>
  <si>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</si>
  <si>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</si>
  <si>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</si>
  <si>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</si>
  <si>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</si>
  <si>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</si>
  <si>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</si>
  <si>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</si>
  <si>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</si>
  <si>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</si>
  <si>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</si>
  <si>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</si>
  <si>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</si>
  <si>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</si>
  <si>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</si>
  <si>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</si>
  <si>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</si>
  <si>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</si>
  <si>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</si>
  <si>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</si>
  <si>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</si>
  <si>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</si>
  <si>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</si>
  <si>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</si>
  <si>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</si>
  <si>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</si>
  <si>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</si>
  <si>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</si>
  <si>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</si>
  <si>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</si>
  <si>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</si>
  <si>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</si>
  <si>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</si>
  <si>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</si>
  <si>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</si>
  <si>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</si>
  <si>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</si>
  <si>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</si>
  <si>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</si>
  <si>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</si>
  <si>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</si>
  <si>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</si>
  <si>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</si>
  <si>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</si>
  <si>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</si>
  <si>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</si>
  <si>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</si>
  <si>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</si>
  <si>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</si>
  <si>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</si>
  <si>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</si>
  <si>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</si>
  <si>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</si>
  <si>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</si>
  <si>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</si>
  <si>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</si>
  <si>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</si>
  <si>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</si>
  <si>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</si>
  <si>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</si>
  <si>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</si>
  <si>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</si>
  <si>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</si>
  <si>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</si>
  <si>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</si>
  <si>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</si>
  <si>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</si>
  <si>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</si>
  <si>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</si>
  <si>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</si>
  <si>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</si>
  <si>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</si>
  <si>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</si>
  <si>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</si>
  <si>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</si>
  <si>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</si>
  <si>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</si>
  <si>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</si>
  <si>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</si>
  <si>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</si>
  <si>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</si>
  <si>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</si>
  <si>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</si>
  <si>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</si>
  <si>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</si>
  <si>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</si>
  <si>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</si>
  <si>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</si>
  <si>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</si>
  <si>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</si>
  <si>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</si>
  <si>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</si>
  <si>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</si>
  <si>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</si>
  <si>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</si>
  <si>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</si>
  <si>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</si>
  <si>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</si>
  <si>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</si>
  <si>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</si>
  <si>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</si>
  <si>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</si>
  <si>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</si>
  <si>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</si>
  <si>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</si>
  <si>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</si>
  <si>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</si>
  <si>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</si>
  <si>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</si>
  <si>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</si>
  <si>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</si>
  <si>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</si>
  <si>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</si>
  <si>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</si>
  <si>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</si>
  <si>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</si>
  <si>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</si>
  <si>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</si>
  <si>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</si>
  <si>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</si>
  <si>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</si>
  <si>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</si>
  <si>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</si>
  <si>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</si>
  <si>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</si>
  <si>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</si>
  <si>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</si>
  <si>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</si>
  <si>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</si>
  <si>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</si>
  <si>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</si>
  <si>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</si>
  <si>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</si>
  <si>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</si>
  <si>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</si>
  <si>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</si>
  <si>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</si>
  <si>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</si>
  <si>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</si>
  <si>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</si>
  <si>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</si>
  <si>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</si>
  <si>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</si>
  <si>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</si>
  <si>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</si>
  <si>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</si>
  <si>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</si>
  <si>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</si>
  <si>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</si>
  <si>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</si>
  <si>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</si>
  <si>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</si>
  <si>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</si>
  <si>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</si>
  <si>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</si>
  <si>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</si>
  <si>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</si>
  <si>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</si>
  <si>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</si>
  <si>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</si>
  <si>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</si>
  <si>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</si>
  <si>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</si>
  <si>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</si>
  <si>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</si>
  <si>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</si>
  <si>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</si>
  <si>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</si>
  <si>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</si>
  <si>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</si>
  <si>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</si>
  <si>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</si>
  <si>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</si>
  <si>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</si>
  <si>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</si>
  <si>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</si>
  <si>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</si>
  <si>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</si>
  <si>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</si>
  <si>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</si>
  <si>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</si>
  <si>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</si>
  <si>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</si>
  <si>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</si>
  <si>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</si>
  <si>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</si>
  <si>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</si>
  <si>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</si>
  <si>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</si>
  <si>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</si>
  <si>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</si>
  <si>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</si>
  <si>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</si>
  <si>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</si>
  <si>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</si>
  <si>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</si>
  <si>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</si>
  <si>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</si>
  <si>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</si>
  <si>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</si>
  <si>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</si>
  <si>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</si>
  <si>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</si>
  <si>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</si>
  <si>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</si>
  <si>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</si>
  <si>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</si>
  <si>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</si>
  <si>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</si>
  <si>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</si>
  <si>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</si>
  <si>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</si>
  <si>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</si>
  <si>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</si>
  <si>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</si>
  <si>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</si>
  <si>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</si>
  <si>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</si>
  <si>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</si>
  <si>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</si>
  <si>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</si>
  <si>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</si>
  <si>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</si>
  <si>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</si>
  <si>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</si>
  <si>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</si>
  <si>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</si>
  <si>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</si>
  <si>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</si>
  <si>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</si>
  <si>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</si>
  <si>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</si>
  <si>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</si>
  <si>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</si>
  <si>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</si>
  <si>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</si>
  <si>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</si>
  <si>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</si>
  <si>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</si>
  <si>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</si>
  <si>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</si>
  <si>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</si>
  <si>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</si>
  <si>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</si>
  <si>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</si>
  <si>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</si>
  <si>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</si>
  <si>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</si>
  <si>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</si>
  <si>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</si>
  <si>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</si>
  <si>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</si>
  <si>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</si>
  <si>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</si>
  <si>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</si>
  <si>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</si>
  <si>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</si>
  <si>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</si>
  <si>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</si>
  <si>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</si>
  <si>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</si>
  <si>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</si>
  <si>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</si>
  <si>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</si>
  <si>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</si>
  <si>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</si>
  <si>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</si>
  <si>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</si>
  <si>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</si>
  <si>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</si>
  <si>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</si>
  <si>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</si>
  <si>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</si>
  <si>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</si>
  <si>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</si>
  <si>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</si>
  <si>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</si>
  <si>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</si>
  <si>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</si>
  <si>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</si>
  <si>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</si>
  <si>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</si>
  <si>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</si>
  <si>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</si>
  <si>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</si>
  <si>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</si>
  <si>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</si>
  <si>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</si>
  <si>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</si>
  <si>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</si>
  <si>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</si>
  <si>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</si>
  <si>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</si>
  <si>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</si>
  <si>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</si>
  <si>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</si>
  <si>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</si>
  <si>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</si>
  <si>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</si>
  <si>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</si>
  <si>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</si>
  <si>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</si>
  <si>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</si>
  <si>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</si>
  <si>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</si>
  <si>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</si>
  <si>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</si>
  <si>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</si>
  <si>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</si>
  <si>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</si>
  <si>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</si>
  <si>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</si>
  <si>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</si>
  <si>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</si>
  <si>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</si>
  <si>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</si>
  <si>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</si>
  <si>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</si>
  <si>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</si>
  <si>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</si>
  <si>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</si>
  <si>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</si>
  <si>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</si>
  <si>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</si>
  <si>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</si>
  <si>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</si>
  <si>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</si>
  <si>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</si>
  <si>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</si>
  <si>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</si>
  <si>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</si>
  <si>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</si>
  <si>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</si>
  <si>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</si>
  <si>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</si>
  <si>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</si>
  <si>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</si>
  <si>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</si>
  <si>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</si>
  <si>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</si>
  <si>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</si>
  <si>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</si>
  <si>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</si>
  <si>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</si>
  <si>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</si>
  <si>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</si>
  <si>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</si>
  <si>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</si>
  <si>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</si>
  <si>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</si>
  <si>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</si>
  <si>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</si>
  <si>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</si>
  <si>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</si>
  <si>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</si>
  <si>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</si>
  <si>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</si>
  <si>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</si>
  <si>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</si>
  <si>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</si>
  <si>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</si>
  <si>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</si>
  <si>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</si>
  <si>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</si>
  <si>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</si>
  <si>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</si>
  <si>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</si>
  <si>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</si>
  <si>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</si>
  <si>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</si>
  <si>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</si>
  <si>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</si>
  <si>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</si>
  <si>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</si>
  <si>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</si>
  <si>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</si>
  <si>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</si>
  <si>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</si>
  <si>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</si>
  <si>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</si>
  <si>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</si>
  <si>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</si>
  <si>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</si>
  <si>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</si>
  <si>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</si>
  <si>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</si>
  <si>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</si>
  <si>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</si>
  <si>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</si>
  <si>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</si>
  <si>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</si>
  <si>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</si>
  <si>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</si>
  <si>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</si>
  <si>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</si>
  <si>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</si>
  <si>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</si>
  <si>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</si>
  <si>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</si>
  <si>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</si>
  <si>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</si>
  <si>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</si>
  <si>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</si>
  <si>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</si>
  <si>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</si>
  <si>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</si>
  <si>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</si>
  <si>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</si>
  <si>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</si>
  <si>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</si>
  <si>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</si>
  <si>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</si>
  <si>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</si>
  <si>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</si>
  <si>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</si>
  <si>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</si>
  <si>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</si>
  <si>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</si>
  <si>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</si>
  <si>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</si>
  <si>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</si>
  <si>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</si>
  <si>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</si>
  <si>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</si>
  <si>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</si>
  <si>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</si>
  <si>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</si>
  <si>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</si>
  <si>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</si>
  <si>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</si>
  <si>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</si>
  <si>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</si>
  <si>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</si>
  <si>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</si>
  <si>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</si>
  <si>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</si>
  <si>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</si>
  <si>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</si>
  <si>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</si>
  <si>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</si>
  <si>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</si>
  <si>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</si>
  <si>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</si>
  <si>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</si>
  <si>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</si>
  <si>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</si>
  <si>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</si>
  <si>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</si>
  <si>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</si>
  <si>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</si>
  <si>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</si>
  <si>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</si>
  <si>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</si>
  <si>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</si>
  <si>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</si>
  <si>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</si>
  <si>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</si>
  <si>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</si>
  <si>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</si>
  <si>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</si>
  <si>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</si>
  <si>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</si>
  <si>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</si>
  <si>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</si>
  <si>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</si>
  <si>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</si>
  <si>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</si>
  <si>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</si>
  <si>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</si>
  <si>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</si>
  <si>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</si>
  <si>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</si>
  <si>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</si>
  <si>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</si>
  <si>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</si>
  <si>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</si>
  <si>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</si>
  <si>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</si>
  <si>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</si>
  <si>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</si>
  <si>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</si>
  <si>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</si>
  <si>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</si>
  <si>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</si>
  <si>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</si>
  <si>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</si>
  <si>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</si>
  <si>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</si>
  <si>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</si>
  <si>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</si>
  <si>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</si>
  <si>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</si>
  <si>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</si>
  <si>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</si>
  <si>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</si>
  <si>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</si>
  <si>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</si>
  <si>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</si>
  <si>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</si>
  <si>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</si>
  <si>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</si>
  <si>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</si>
  <si>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</si>
  <si>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</si>
  <si>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</si>
  <si>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</si>
  <si>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</si>
  <si>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</si>
  <si>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</si>
  <si>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</si>
  <si>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</si>
  <si>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</si>
  <si>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</si>
  <si>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</si>
  <si>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</si>
  <si>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</si>
  <si>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</si>
  <si>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</si>
  <si>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</si>
  <si>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</si>
  <si>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</si>
  <si>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</si>
  <si>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</si>
  <si>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</si>
  <si>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</si>
  <si>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</si>
  <si>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</si>
  <si>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</si>
  <si>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</si>
  <si>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</si>
  <si>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</si>
  <si>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</si>
  <si>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</si>
  <si>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</si>
  <si>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</si>
  <si>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</si>
  <si>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</si>
  <si>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</si>
  <si>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</si>
  <si>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</si>
  <si>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</si>
  <si>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</si>
  <si>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</si>
  <si>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</si>
  <si>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</si>
  <si>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</si>
  <si>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</si>
  <si>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</si>
  <si>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</si>
  <si>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</si>
  <si>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</si>
  <si>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</si>
  <si>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</si>
  <si>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</si>
  <si>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</si>
  <si>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</si>
  <si>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</si>
  <si>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</si>
  <si>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</si>
  <si>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</si>
  <si>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</si>
  <si>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</si>
  <si>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</si>
  <si>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</si>
  <si>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</si>
  <si>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</si>
  <si>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</si>
  <si>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</si>
  <si>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</si>
  <si>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</si>
  <si>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</si>
  <si>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</si>
  <si>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</si>
  <si>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</si>
  <si>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</si>
  <si>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</si>
  <si>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</si>
  <si>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</si>
  <si>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</si>
  <si>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</si>
  <si>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</si>
  <si>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</si>
  <si>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</si>
  <si>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</si>
  <si>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</si>
  <si>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</si>
  <si>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</si>
  <si>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</si>
  <si>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</si>
  <si>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</si>
  <si>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</si>
  <si>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</si>
  <si>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</si>
  <si>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</si>
  <si>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</si>
  <si>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</si>
  <si>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</si>
  <si>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</si>
  <si>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</si>
  <si>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</si>
  <si>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</si>
  <si>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</si>
  <si>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</si>
  <si>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</si>
  <si>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</si>
  <si>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</si>
  <si>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</si>
  <si>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</si>
  <si>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</si>
  <si>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</si>
  <si>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</si>
  <si>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</si>
  <si>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</si>
  <si>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</si>
  <si>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</si>
  <si>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</si>
  <si>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</si>
  <si>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</si>
  <si>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</si>
  <si>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</si>
  <si>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</si>
  <si>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</si>
  <si>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</si>
  <si>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</si>
  <si>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</si>
  <si>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</si>
  <si>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</si>
  <si>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</si>
  <si>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</si>
  <si>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</si>
  <si>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</si>
  <si>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</si>
  <si>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</si>
  <si>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</si>
  <si>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</si>
  <si>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</si>
  <si>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</si>
  <si>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</si>
  <si>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</si>
  <si>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</si>
  <si>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</si>
  <si>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</si>
  <si>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</si>
  <si>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</si>
  <si>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</si>
  <si>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</si>
  <si>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</si>
  <si>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</si>
  <si>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</si>
  <si>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</si>
  <si>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</si>
  <si>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</si>
  <si>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</si>
  <si>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</si>
  <si>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</si>
  <si>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</si>
  <si>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</si>
  <si>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</si>
  <si>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</si>
  <si>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</si>
  <si>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</si>
  <si>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</si>
  <si>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</si>
  <si>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</si>
  <si>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</si>
  <si>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</si>
  <si>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</si>
  <si>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</si>
  <si>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</si>
  <si>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</si>
  <si>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</si>
  <si>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</si>
  <si>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</si>
  <si>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</si>
  <si>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</si>
  <si>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</si>
  <si>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</si>
  <si>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</si>
  <si>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</si>
  <si>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</si>
  <si>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</si>
  <si>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</si>
  <si>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</si>
  <si>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</si>
  <si>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</si>
  <si>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</si>
  <si>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</si>
  <si>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</si>
  <si>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</si>
  <si>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</si>
  <si>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</si>
  <si>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</si>
  <si>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</si>
  <si>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</si>
  <si>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</si>
  <si>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</si>
  <si>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</si>
  <si>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</si>
  <si>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</si>
  <si>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</si>
  <si>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</si>
  <si>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</si>
  <si>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</si>
  <si>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</si>
  <si>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</si>
  <si>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</si>
  <si>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</si>
  <si>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</si>
  <si>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</si>
  <si>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</si>
  <si>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</si>
  <si>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</si>
  <si>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</si>
  <si>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</si>
  <si>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</si>
  <si>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</si>
  <si>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</si>
  <si>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</si>
  <si>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</si>
  <si>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</si>
  <si>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</si>
  <si>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</si>
  <si>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</si>
  <si>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</si>
  <si>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</si>
  <si>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</si>
  <si>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</si>
  <si>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</si>
  <si>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</si>
  <si>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</si>
  <si>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</si>
  <si>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</si>
  <si>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</si>
  <si>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</si>
  <si>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</si>
  <si>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</si>
  <si>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</si>
  <si>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</si>
  <si>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</si>
  <si>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</si>
  <si>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</si>
  <si>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</si>
  <si>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</si>
  <si>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</si>
  <si>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</si>
  <si>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</si>
  <si>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</si>
  <si>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</si>
  <si>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</si>
  <si>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</si>
  <si>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</si>
  <si>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</si>
  <si>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</si>
  <si>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</si>
  <si>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</si>
  <si>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</si>
  <si>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</si>
  <si>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</si>
  <si>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</si>
  <si>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</si>
  <si>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</si>
  <si>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</si>
  <si>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</si>
  <si>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</si>
  <si>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</si>
  <si>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</si>
  <si>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</si>
  <si>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</si>
  <si>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</si>
  <si>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</si>
  <si>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</si>
  <si>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</si>
  <si>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</si>
  <si>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</si>
  <si>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</si>
  <si>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</si>
  <si>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</si>
  <si>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</si>
  <si>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</si>
  <si>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</si>
  <si>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</si>
  <si>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</si>
  <si>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</si>
  <si>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</si>
  <si>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</si>
  <si>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</si>
  <si>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</si>
  <si>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</si>
  <si>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</si>
  <si>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</si>
  <si>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</si>
  <si>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</si>
  <si>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</si>
  <si>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</si>
  <si>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</si>
  <si>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</si>
  <si>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</si>
  <si>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</si>
  <si>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</si>
  <si>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</si>
  <si>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</si>
  <si>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</si>
  <si>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</si>
  <si>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</si>
  <si>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</si>
  <si>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</si>
  <si>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</si>
  <si>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</si>
  <si>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</si>
  <si>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</si>
  <si>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</si>
  <si>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</si>
  <si>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</si>
  <si>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</si>
  <si>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</si>
  <si>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</si>
  <si>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</si>
  <si>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</si>
  <si>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</si>
  <si>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</si>
  <si>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</si>
  <si>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</si>
  <si>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</si>
  <si>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</si>
  <si>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</si>
  <si>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</si>
  <si>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</si>
  <si>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</si>
  <si>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</si>
  <si>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</si>
  <si>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</si>
  <si>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</si>
  <si>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</si>
  <si>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</si>
  <si>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</si>
  <si>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</si>
  <si>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</si>
  <si>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</si>
  <si>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</si>
  <si>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</si>
  <si>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</si>
  <si>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</si>
  <si>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</si>
  <si>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</si>
  <si>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</si>
  <si>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</si>
  <si>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</si>
  <si>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</si>
  <si>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</si>
  <si>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</si>
  <si>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</si>
  <si>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</si>
  <si>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</si>
  <si>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</si>
  <si>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</si>
  <si>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</si>
  <si>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</si>
  <si>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</si>
  <si>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</si>
  <si>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</si>
  <si>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</si>
  <si>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</si>
  <si>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</si>
  <si>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</si>
  <si>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</si>
  <si>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</si>
  <si>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</si>
  <si>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</si>
  <si>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</si>
  <si>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</si>
  <si>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</si>
  <si>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</si>
  <si>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</si>
  <si>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</si>
  <si>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</si>
  <si>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</si>
  <si>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</si>
  <si>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</si>
  <si>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</si>
  <si>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</si>
  <si>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</si>
  <si>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</si>
  <si>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</si>
  <si>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</si>
  <si>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</si>
  <si>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</si>
  <si>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</si>
  <si>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</si>
  <si>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</si>
  <si>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</si>
  <si>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</si>
  <si>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</si>
  <si>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</si>
  <si>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</si>
  <si>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</si>
  <si>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</si>
  <si>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</si>
  <si>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</si>
  <si>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</si>
  <si>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</si>
  <si>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</si>
  <si>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</si>
  <si>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</si>
  <si>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</si>
  <si>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</si>
  <si>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</si>
  <si>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</si>
  <si>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</si>
  <si>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</si>
  <si>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</si>
  <si>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</si>
  <si>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</si>
  <si>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</si>
  <si>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</si>
  <si>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</si>
  <si>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</si>
  <si>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</si>
  <si>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</si>
  <si>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</si>
  <si>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</si>
  <si>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</si>
  <si>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</si>
  <si>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</si>
  <si>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</si>
  <si>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</si>
  <si>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</si>
  <si>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</si>
  <si>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</si>
  <si>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</si>
  <si>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</si>
  <si>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</si>
  <si>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</si>
  <si>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</si>
  <si>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</si>
  <si>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</si>
  <si>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</si>
  <si>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</si>
  <si>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</si>
  <si>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</si>
  <si>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</si>
  <si>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</si>
  <si>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</si>
  <si>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</si>
  <si>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</si>
  <si>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</si>
  <si>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</si>
  <si>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</si>
  <si>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</si>
  <si>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</si>
  <si>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</si>
  <si>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</si>
  <si>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</si>
  <si>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</si>
  <si>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</si>
  <si>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</si>
  <si>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</si>
  <si>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</si>
  <si>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</si>
  <si>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</si>
  <si>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</si>
  <si>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</si>
  <si>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</si>
  <si>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</si>
  <si>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</si>
  <si>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</si>
  <si>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</si>
  <si>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</si>
  <si>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</si>
  <si>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</si>
  <si>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</si>
  <si>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</si>
  <si>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</si>
  <si>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</si>
  <si>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</si>
  <si>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</si>
  <si>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</si>
  <si>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</si>
  <si>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</si>
  <si>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</si>
  <si>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</si>
  <si>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</si>
  <si>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</si>
  <si>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</si>
  <si>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</si>
  <si>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</si>
  <si>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</si>
  <si>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</si>
  <si>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</si>
  <si>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</si>
  <si>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</si>
  <si>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</si>
  <si>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</si>
  <si>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</si>
  <si>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</si>
  <si>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</si>
  <si>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</si>
  <si>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</si>
  <si>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</si>
  <si>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</si>
  <si>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</si>
  <si>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</si>
  <si>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</si>
  <si>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</si>
  <si>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</si>
  <si>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</si>
  <si>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</si>
  <si>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</si>
  <si>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</si>
  <si>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</si>
  <si>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</si>
  <si>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</si>
  <si>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</si>
  <si>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</si>
  <si>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</si>
  <si>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</si>
  <si>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</si>
  <si>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</si>
  <si>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</si>
  <si>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</si>
  <si>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</si>
  <si>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</si>
  <si>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</si>
  <si>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</si>
  <si>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</si>
  <si>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</si>
  <si>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</si>
  <si>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</si>
  <si>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</si>
  <si>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</si>
  <si>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</si>
  <si>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</si>
  <si>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</si>
  <si>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</si>
  <si>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</si>
  <si>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</si>
  <si>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</si>
  <si>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</si>
  <si>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</si>
  <si>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</si>
  <si>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</si>
  <si>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</si>
  <si>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</si>
  <si>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</si>
  <si>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</si>
  <si>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</si>
  <si>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</si>
  <si>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</si>
  <si>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</si>
  <si>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</si>
  <si>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</si>
  <si>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</si>
  <si>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</si>
  <si>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</si>
  <si>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</si>
  <si>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</si>
  <si>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</si>
  <si>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</si>
  <si>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</si>
  <si>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</si>
  <si>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</si>
  <si>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</si>
  <si>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</si>
  <si>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</si>
  <si>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</si>
  <si>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</si>
  <si>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</si>
  <si>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</si>
  <si>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</si>
  <si>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</si>
  <si>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</si>
  <si>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</si>
  <si>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</si>
  <si>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</si>
  <si>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</si>
  <si>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</si>
  <si>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</si>
  <si>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</si>
  <si>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</si>
  <si>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</si>
  <si>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</si>
  <si>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</si>
  <si>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</si>
  <si>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</si>
  <si>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</si>
  <si>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</si>
  <si>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</si>
  <si>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</si>
  <si>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</si>
  <si>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</si>
  <si>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</si>
  <si>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</si>
  <si>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</si>
  <si>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</si>
  <si>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</si>
  <si>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</si>
  <si>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</si>
  <si>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</si>
  <si>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</si>
  <si>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</si>
  <si>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</si>
  <si>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</si>
  <si>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</si>
  <si>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</si>
  <si>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</si>
  <si>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</si>
  <si>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</si>
  <si>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</si>
  <si>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</si>
  <si>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</si>
  <si>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</si>
  <si>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</si>
  <si>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</si>
  <si>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</si>
  <si>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</si>
  <si>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</si>
  <si>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</si>
  <si>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</si>
  <si>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</si>
  <si>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</si>
  <si>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</si>
  <si>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</si>
  <si>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</si>
  <si>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</si>
  <si>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</si>
  <si>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</si>
  <si>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</si>
  <si>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</si>
  <si>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</si>
  <si>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</si>
  <si>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</si>
  <si>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</si>
  <si>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</si>
  <si>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</si>
  <si>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</si>
  <si>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</si>
  <si>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</si>
  <si>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</si>
  <si>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</si>
  <si>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</si>
  <si>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</si>
  <si>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</si>
  <si>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</si>
  <si>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</si>
  <si>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</si>
  <si>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</si>
  <si>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</si>
  <si>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</si>
  <si>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</si>
  <si>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</si>
  <si>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</si>
  <si>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</si>
  <si>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</si>
  <si>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</si>
  <si>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</si>
  <si>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</si>
  <si>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</si>
  <si>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</si>
  <si>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</si>
  <si>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</si>
  <si>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</si>
  <si>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</si>
  <si>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</si>
  <si>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</si>
  <si>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</si>
  <si>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</si>
  <si>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</si>
  <si>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</si>
  <si>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</si>
  <si>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</si>
  <si>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</si>
  <si>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</si>
  <si>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</si>
  <si>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</si>
  <si>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</si>
  <si>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</si>
  <si>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</si>
  <si>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</si>
  <si>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</si>
  <si>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</si>
  <si>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</si>
  <si>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</si>
  <si>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</si>
  <si>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</si>
  <si>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</si>
  <si>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</si>
  <si>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</si>
  <si>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</si>
  <si>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</si>
  <si>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</si>
  <si>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</si>
  <si>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</si>
  <si>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</si>
  <si>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</si>
  <si>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</si>
  <si>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</si>
  <si>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</si>
  <si>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</si>
  <si>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</si>
  <si>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</si>
  <si>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</si>
  <si>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</si>
  <si>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</si>
  <si>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</si>
  <si>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</si>
  <si>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</si>
  <si>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</si>
  <si>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</si>
  <si>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</si>
  <si>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</si>
  <si>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</si>
  <si>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</si>
  <si>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</si>
  <si>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</si>
  <si>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</si>
  <si>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</si>
  <si>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</si>
  <si>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</si>
  <si>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</si>
  <si>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</si>
  <si>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</si>
  <si>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</si>
  <si>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</si>
  <si>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</si>
  <si>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</si>
  <si>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</si>
  <si>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</si>
  <si>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</si>
  <si>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</si>
  <si>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</si>
  <si>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</si>
  <si>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</si>
  <si>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</si>
  <si>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</si>
  <si>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</si>
  <si>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</si>
  <si>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</si>
  <si>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</si>
  <si>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</si>
  <si>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</si>
  <si>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</si>
  <si>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</si>
  <si>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</si>
  <si>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</si>
  <si>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</si>
  <si>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</si>
  <si>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</si>
  <si>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</si>
  <si>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</si>
  <si>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</si>
  <si>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</si>
  <si>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</si>
  <si>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</si>
  <si>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</si>
  <si>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</si>
  <si>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</si>
  <si>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</si>
  <si>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</si>
  <si>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</si>
  <si>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</si>
  <si>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</si>
  <si>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</si>
  <si>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</si>
  <si>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</si>
  <si>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</si>
  <si>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</si>
  <si>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</si>
  <si>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</si>
  <si>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</si>
  <si>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</si>
  <si>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</si>
  <si>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</si>
  <si>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</si>
  <si>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</si>
  <si>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</si>
  <si>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</si>
  <si>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</si>
  <si>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</si>
  <si>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</si>
  <si>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</si>
  <si>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</si>
  <si>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</si>
  <si>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</si>
  <si>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</si>
  <si>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</si>
  <si>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</si>
  <si>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</si>
  <si>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</si>
  <si>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</si>
  <si>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</si>
  <si>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</si>
  <si>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</si>
  <si>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</si>
  <si>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</si>
  <si>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</si>
  <si>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</si>
  <si>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</si>
  <si>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</si>
  <si>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</si>
  <si>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</si>
  <si>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</si>
  <si>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</si>
  <si>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</si>
  <si>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</si>
  <si>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</si>
  <si>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</si>
  <si>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</si>
  <si>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</si>
  <si>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</si>
  <si>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</si>
  <si>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</si>
  <si>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</si>
  <si>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</si>
  <si>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</si>
  <si>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</si>
  <si>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</si>
  <si>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</si>
  <si>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</si>
  <si>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</si>
  <si>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</si>
  <si>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</si>
  <si>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</si>
  <si>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</si>
  <si>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</si>
  <si>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</si>
  <si>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</si>
  <si>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</si>
  <si>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</si>
  <si>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</si>
  <si>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</si>
  <si>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</si>
  <si>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</si>
  <si>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</si>
  <si>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</si>
  <si>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</si>
  <si>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</si>
  <si>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</si>
  <si>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</si>
  <si>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</si>
  <si>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</si>
  <si>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</si>
  <si>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</si>
  <si>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</si>
  <si>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</si>
  <si>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</si>
  <si>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</si>
  <si>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</si>
  <si>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</si>
  <si>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</si>
  <si>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</si>
  <si>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</si>
  <si>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</si>
  <si>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</si>
  <si>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</si>
  <si>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</si>
  <si>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</si>
  <si>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</si>
  <si>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</si>
  <si>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</si>
  <si>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</si>
  <si>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</si>
  <si>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</si>
  <si>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</si>
  <si>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</si>
  <si>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</si>
  <si>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</si>
  <si>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</si>
  <si>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</si>
  <si>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</si>
  <si>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</si>
  <si>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</si>
  <si>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</si>
  <si>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</si>
  <si>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</si>
  <si>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</si>
  <si>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</si>
  <si>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</si>
  <si>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</si>
  <si>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</si>
  <si>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</si>
  <si>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</si>
  <si>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</si>
  <si>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</si>
  <si>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</si>
  <si>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</si>
  <si>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</si>
  <si>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</si>
  <si>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</si>
  <si>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</si>
  <si>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</si>
  <si>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</si>
  <si>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</si>
  <si>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</si>
  <si>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</si>
  <si>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</si>
  <si>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</si>
  <si>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</si>
  <si>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</si>
  <si>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</si>
  <si>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</si>
  <si>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</si>
  <si>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</si>
  <si>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</si>
  <si>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</si>
  <si>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</si>
  <si>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</si>
  <si>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</si>
  <si>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</si>
  <si>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</si>
  <si>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</si>
  <si>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</si>
  <si>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</si>
  <si>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</si>
  <si>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</si>
  <si>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</si>
  <si>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</si>
  <si>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</si>
  <si>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</si>
  <si>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</si>
  <si>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</si>
  <si>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</si>
  <si>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</si>
  <si>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</si>
  <si>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</si>
  <si>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</si>
  <si>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</si>
  <si>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</si>
  <si>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</si>
  <si>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</si>
  <si>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</si>
  <si>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</si>
  <si>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</si>
  <si>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</si>
  <si>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</si>
  <si>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</si>
  <si>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</si>
  <si>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</si>
  <si>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</si>
  <si>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</si>
  <si>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</si>
  <si>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</si>
  <si>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</si>
  <si>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</si>
  <si>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</si>
  <si>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</si>
  <si>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</si>
  <si>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</si>
  <si>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</si>
  <si>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</si>
  <si>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</si>
  <si>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</si>
  <si>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</si>
  <si>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</si>
  <si>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</si>
  <si>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</si>
  <si>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</si>
  <si>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</si>
  <si>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</si>
  <si>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</si>
  <si>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</si>
  <si>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</si>
  <si>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</si>
  <si>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</si>
  <si>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</si>
  <si>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</si>
  <si>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</si>
  <si>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</si>
  <si>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</si>
  <si>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</si>
  <si>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</si>
  <si>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</si>
  <si>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</si>
  <si>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</si>
  <si>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</si>
  <si>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</si>
  <si>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</si>
  <si>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</si>
  <si>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</si>
  <si>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</si>
  <si>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</si>
  <si>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</si>
  <si>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</si>
  <si>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</si>
  <si>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</si>
  <si>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</si>
  <si>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</si>
  <si>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</si>
  <si>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</si>
  <si>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</si>
  <si>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</si>
  <si>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</si>
  <si>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</si>
  <si>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</si>
  <si>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</si>
  <si>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</si>
  <si>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</si>
  <si>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</si>
  <si>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</si>
  <si>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</si>
  <si>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</si>
  <si>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</si>
  <si>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</si>
  <si>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</si>
  <si>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</si>
  <si>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</si>
  <si>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</si>
  <si>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</si>
  <si>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</si>
  <si>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</si>
  <si>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</si>
  <si>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</si>
  <si>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</si>
  <si>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</si>
  <si>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</si>
  <si>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</si>
  <si>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</si>
  <si>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</si>
  <si>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</si>
  <si>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</si>
  <si>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</si>
  <si>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</si>
  <si>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</si>
  <si>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</si>
  <si>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</si>
  <si>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</si>
  <si>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</si>
  <si>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</si>
  <si>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</si>
  <si>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</si>
  <si>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</si>
  <si>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</si>
  <si>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</si>
  <si>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</si>
  <si>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</si>
  <si>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</si>
  <si>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</si>
  <si>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</si>
  <si>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</si>
  <si>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</si>
  <si>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</si>
  <si>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</si>
  <si>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</si>
  <si>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</si>
  <si>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</si>
  <si>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</si>
  <si>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</si>
  <si>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</si>
  <si>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</si>
  <si>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</si>
  <si>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</si>
  <si>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</si>
  <si>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</si>
  <si>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</si>
  <si>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</si>
  <si>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</si>
  <si>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</si>
  <si>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</si>
  <si>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</si>
  <si>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</si>
  <si>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</si>
  <si>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</si>
  <si>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</si>
  <si>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</si>
  <si>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</si>
  <si>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</si>
  <si>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</si>
  <si>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</si>
  <si>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</si>
  <si>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</si>
  <si>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</si>
  <si>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</si>
  <si>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</si>
  <si>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</si>
  <si>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</si>
  <si>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</si>
  <si>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</si>
  <si>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</si>
  <si>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</si>
  <si>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</si>
  <si>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</si>
  <si>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</si>
  <si>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</si>
  <si>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</si>
  <si>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</si>
  <si>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</si>
  <si>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</si>
  <si>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</si>
  <si>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</si>
  <si>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</si>
  <si>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</si>
  <si>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</si>
  <si>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</si>
  <si>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</si>
  <si>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</si>
  <si>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</si>
  <si>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</si>
  <si>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</si>
  <si>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</si>
  <si>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</si>
  <si>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</si>
  <si>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</si>
  <si>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</si>
  <si>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</si>
  <si>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</si>
  <si>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</si>
  <si>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</si>
  <si>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</si>
  <si>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</si>
  <si>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</si>
  <si>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</si>
  <si>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</si>
  <si>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</si>
  <si>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</si>
  <si>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</si>
  <si>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</si>
  <si>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</si>
  <si>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</si>
  <si>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</si>
  <si>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</si>
  <si>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</si>
  <si>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</si>
  <si>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</si>
  <si>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</si>
  <si>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</si>
  <si>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</si>
  <si>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</si>
  <si>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</si>
  <si>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</si>
  <si>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</si>
  <si>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</si>
  <si>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</si>
  <si>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</si>
  <si>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</si>
  <si>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</si>
  <si>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</si>
  <si>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</si>
  <si>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</si>
  <si>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</si>
  <si>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</si>
  <si>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</si>
  <si>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</si>
  <si>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</si>
  <si>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</si>
  <si>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</si>
  <si>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</si>
  <si>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</si>
  <si>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</si>
  <si>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</si>
  <si>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</si>
  <si>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</si>
  <si>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</si>
  <si>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</si>
  <si>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</si>
  <si>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</si>
  <si>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</si>
  <si>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</si>
  <si>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</si>
  <si>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</si>
  <si>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</si>
  <si>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</si>
  <si>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</si>
  <si>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</si>
  <si>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</si>
  <si>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</si>
  <si>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</si>
  <si>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</si>
  <si>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</si>
  <si>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</si>
  <si>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</si>
  <si>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</si>
  <si>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</si>
  <si>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</si>
  <si>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</si>
  <si>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</si>
  <si>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</si>
  <si>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</si>
  <si>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</si>
  <si>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</si>
  <si>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</si>
  <si>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</si>
  <si>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</si>
  <si>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</si>
  <si>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</si>
  <si>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</si>
  <si>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</si>
  <si>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</si>
  <si>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</si>
  <si>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</si>
  <si>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</si>
  <si>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</si>
  <si>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</si>
  <si>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</si>
  <si>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</si>
  <si>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</si>
  <si>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</si>
  <si>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</si>
  <si>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</si>
  <si>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</si>
  <si>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</si>
  <si>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</si>
  <si>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</si>
  <si>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</si>
  <si>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</si>
  <si>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</si>
  <si>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</si>
  <si>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</si>
  <si>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</si>
  <si>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</si>
  <si>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</si>
  <si>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</si>
  <si>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</si>
  <si>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</si>
  <si>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</si>
  <si>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</si>
  <si>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</si>
  <si>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</si>
  <si>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</si>
  <si>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</si>
  <si>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</si>
  <si>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</si>
  <si>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</si>
  <si>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</si>
  <si>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</si>
  <si>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</si>
  <si>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</si>
  <si>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</si>
  <si>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</si>
  <si>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</si>
  <si>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</si>
  <si>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</si>
  <si>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</si>
  <si>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</si>
  <si>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</si>
  <si>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</si>
  <si>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</si>
  <si>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</si>
  <si>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</si>
  <si>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</si>
  <si>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</si>
  <si>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</si>
  <si>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</si>
  <si>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</si>
  <si>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</si>
  <si>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</si>
  <si>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</si>
  <si>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</si>
  <si>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</si>
  <si>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</si>
  <si>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</si>
  <si>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</si>
  <si>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</si>
  <si>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</si>
  <si>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</si>
  <si>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</si>
  <si>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</si>
  <si>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</si>
  <si>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</si>
  <si>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</si>
  <si>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</si>
  <si>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</si>
  <si>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</si>
  <si>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</si>
  <si>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</si>
  <si>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</si>
  <si>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</si>
  <si>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</si>
  <si>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</si>
  <si>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</si>
  <si>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</si>
  <si>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</si>
  <si>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</si>
  <si>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</si>
  <si>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</si>
  <si>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</si>
  <si>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</si>
  <si>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</si>
  <si>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</si>
  <si>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</si>
  <si>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</si>
  <si>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</si>
  <si>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</si>
  <si>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</si>
  <si>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</si>
  <si>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</si>
  <si>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</si>
  <si>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</si>
  <si>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</si>
  <si>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</si>
  <si>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</si>
  <si>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</si>
  <si>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</si>
  <si>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</si>
  <si>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</si>
  <si>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</si>
  <si>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</si>
  <si>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</si>
  <si>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</si>
  <si>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</si>
  <si>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</si>
  <si>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</si>
  <si>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</si>
  <si>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</si>
  <si>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</si>
  <si>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</si>
  <si>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</si>
  <si>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</si>
  <si>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</si>
  <si>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</si>
  <si>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</si>
  <si>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</si>
  <si>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</si>
  <si>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</si>
  <si>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</si>
  <si>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</si>
  <si>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</si>
  <si>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</si>
  <si>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</si>
  <si>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</si>
  <si>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</si>
  <si>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</si>
  <si>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</si>
  <si>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</si>
  <si>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</si>
  <si>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</si>
  <si>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</si>
  <si>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</si>
  <si>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</si>
  <si>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</si>
  <si>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</si>
  <si>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</si>
  <si>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</si>
  <si>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</si>
  <si>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</si>
  <si>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</si>
  <si>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</si>
  <si>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</si>
  <si>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</si>
  <si>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</si>
  <si>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</si>
  <si>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</si>
  <si>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</si>
  <si>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</si>
  <si>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</si>
  <si>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</si>
  <si>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</si>
  <si>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</si>
  <si>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</si>
  <si>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</si>
  <si>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</si>
  <si>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</si>
  <si>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</si>
  <si>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</si>
  <si>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</si>
  <si>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</si>
  <si>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</si>
  <si>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</si>
  <si>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</si>
  <si>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</si>
  <si>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</si>
  <si>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</si>
  <si>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</si>
  <si>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</si>
  <si>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</si>
  <si>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</si>
  <si>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</si>
  <si>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</si>
  <si>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</si>
  <si>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</si>
  <si>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</si>
  <si>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</si>
  <si>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</si>
  <si>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</si>
  <si>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</si>
  <si>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</si>
  <si>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</si>
  <si>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</si>
  <si>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</si>
  <si>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</si>
  <si>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</si>
  <si>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</si>
  <si>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</si>
  <si>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</si>
  <si>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</si>
  <si>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</si>
  <si>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</si>
  <si>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</si>
  <si>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</si>
  <si>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</si>
  <si>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</si>
  <si>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</si>
  <si>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</si>
  <si>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</si>
  <si>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</si>
  <si>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</si>
  <si>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</si>
  <si>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</si>
  <si>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</si>
  <si>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</si>
  <si>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</si>
  <si>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</si>
  <si>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</si>
  <si>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</si>
  <si>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</si>
  <si>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</si>
  <si>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</si>
  <si>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</si>
  <si>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</si>
  <si>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</si>
  <si>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</si>
  <si>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</si>
  <si>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</si>
  <si>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</si>
  <si>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</si>
  <si>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</si>
  <si>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</si>
  <si>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</si>
  <si>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</si>
  <si>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</si>
  <si>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</si>
  <si>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</si>
  <si>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</si>
  <si>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</si>
  <si>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</si>
  <si>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</si>
  <si>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</si>
  <si>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</si>
  <si>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</si>
  <si>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</si>
  <si>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</si>
  <si>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</si>
  <si>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</si>
  <si>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</si>
  <si>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</si>
  <si>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</si>
  <si>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</si>
  <si>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</si>
  <si>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</si>
  <si>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</si>
  <si>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</si>
  <si>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</si>
  <si>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</si>
  <si>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</si>
  <si>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</si>
  <si>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</si>
  <si>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</si>
  <si>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</si>
  <si>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</si>
  <si>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</si>
  <si>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</si>
  <si>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</si>
  <si>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</si>
  <si>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</si>
  <si>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</si>
  <si>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</si>
  <si>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</si>
  <si>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</si>
  <si>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</si>
  <si>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</si>
  <si>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</si>
  <si>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</si>
  <si>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</si>
  <si>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</si>
  <si>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</si>
  <si>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</si>
  <si>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</si>
  <si>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</si>
  <si>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</si>
  <si>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</si>
  <si>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</si>
  <si>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</si>
  <si>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</si>
  <si>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</si>
  <si>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</si>
  <si>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</si>
  <si>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</si>
  <si>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</si>
  <si>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</si>
  <si>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</si>
  <si>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</si>
  <si>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</si>
  <si>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</si>
  <si>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</si>
  <si>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</si>
  <si>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</si>
  <si>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</si>
  <si>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</si>
  <si>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</si>
  <si>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</si>
  <si>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</si>
  <si>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</si>
  <si>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</si>
  <si>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</si>
  <si>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</si>
  <si>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</si>
  <si>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</si>
  <si>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</si>
  <si>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</si>
  <si>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</si>
  <si>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</si>
  <si>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</si>
  <si>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</si>
  <si>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</si>
  <si>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</si>
  <si>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</si>
  <si>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</si>
  <si>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</si>
  <si>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</si>
  <si>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</si>
  <si>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</si>
  <si>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</si>
  <si>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</si>
  <si>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</si>
  <si>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</si>
  <si>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</si>
  <si>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</si>
  <si>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</si>
  <si>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</si>
  <si>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</si>
  <si>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</si>
  <si>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</si>
  <si>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</si>
  <si>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</si>
  <si>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</si>
  <si>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</si>
  <si>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</si>
  <si>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</si>
  <si>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</si>
  <si>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</si>
  <si>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</si>
  <si>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</si>
  <si>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</si>
  <si>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</si>
  <si>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</si>
  <si>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</si>
  <si>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</si>
  <si>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</si>
  <si>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</si>
  <si>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</si>
  <si>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</si>
  <si>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</si>
  <si>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</si>
  <si>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</si>
  <si>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</si>
  <si>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</si>
  <si>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</si>
  <si>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</si>
  <si>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</si>
  <si>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</si>
  <si>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</si>
  <si>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</si>
  <si>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</si>
  <si>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</si>
  <si>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</si>
  <si>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</si>
  <si>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</si>
  <si>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</si>
  <si>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</si>
  <si>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</si>
  <si>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</si>
  <si>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</si>
  <si>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</si>
  <si>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</si>
  <si>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</si>
  <si>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</si>
  <si>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</si>
  <si>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</si>
  <si>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</si>
  <si>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</si>
  <si>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</si>
  <si>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</si>
  <si>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</si>
  <si>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</si>
  <si>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</si>
  <si>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</si>
  <si>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</si>
  <si>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</si>
  <si>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</si>
  <si>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</si>
  <si>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</si>
  <si>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</si>
  <si>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</si>
  <si>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</si>
  <si>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</si>
  <si>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</si>
  <si>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</si>
  <si>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</si>
  <si>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</si>
  <si>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</si>
  <si>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</si>
  <si>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</si>
  <si>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</si>
  <si>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</si>
  <si>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</si>
  <si>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</si>
  <si>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</si>
  <si>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</si>
  <si>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</si>
  <si>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</si>
  <si>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</si>
  <si>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</si>
  <si>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</si>
  <si>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</si>
  <si>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</si>
  <si>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</si>
  <si>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</si>
  <si>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</si>
  <si>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</si>
  <si>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</si>
  <si>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</si>
  <si>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</si>
  <si>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</si>
  <si>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</si>
  <si>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</si>
  <si>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</si>
  <si>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</si>
  <si>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</si>
  <si>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</si>
  <si>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</si>
  <si>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</si>
  <si>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</si>
  <si>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</si>
  <si>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</si>
  <si>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</si>
  <si>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</si>
  <si>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</si>
  <si>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</si>
  <si>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</si>
  <si>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</si>
  <si>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</si>
  <si>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</si>
  <si>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</si>
  <si>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</si>
  <si>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</si>
  <si>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</si>
  <si>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</si>
  <si>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</si>
  <si>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</si>
  <si>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</si>
  <si>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</si>
  <si>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</si>
  <si>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</si>
  <si>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</si>
  <si>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</si>
  <si>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</si>
  <si>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</si>
  <si>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</si>
  <si>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</si>
  <si>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</si>
  <si>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</si>
  <si>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</si>
  <si>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</si>
  <si>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</si>
  <si>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</si>
  <si>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</si>
  <si>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</si>
  <si>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</si>
  <si>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</si>
  <si>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</si>
  <si>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</si>
  <si>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</si>
  <si>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</si>
  <si>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</si>
  <si>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</si>
  <si>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</si>
  <si>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</si>
  <si>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</si>
  <si>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</si>
  <si>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</si>
  <si>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</si>
  <si>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</si>
  <si>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</si>
  <si>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</si>
  <si>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</si>
  <si>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</si>
  <si>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</si>
  <si>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</si>
  <si>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</si>
  <si>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</si>
  <si>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</si>
  <si>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</si>
  <si>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</si>
  <si>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</si>
  <si>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</si>
  <si>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</si>
  <si>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</si>
  <si>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</si>
  <si>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</si>
  <si>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</si>
  <si>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</si>
  <si>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</si>
  <si>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</si>
  <si>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</si>
  <si>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</si>
  <si>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</si>
  <si>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</si>
  <si>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</si>
  <si>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</si>
  <si>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</si>
  <si>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</si>
  <si>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</si>
  <si>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</si>
  <si>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</si>
  <si>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</si>
  <si>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</si>
  <si>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</si>
  <si>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</si>
  <si>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</si>
  <si>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</si>
  <si>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</si>
  <si>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</si>
  <si>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</si>
  <si>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</si>
  <si>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</si>
  <si>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</si>
  <si>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</si>
  <si>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</si>
  <si>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</si>
  <si>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</si>
  <si>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</si>
  <si>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</si>
  <si>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</si>
  <si>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</si>
  <si>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</si>
  <si>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</si>
  <si>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</si>
  <si>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</si>
  <si>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</si>
  <si>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</si>
  <si>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</si>
  <si>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</si>
  <si>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</si>
  <si>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</si>
  <si>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</si>
  <si>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</si>
  <si>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</si>
  <si>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</si>
  <si>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</si>
  <si>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</si>
  <si>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</si>
  <si>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</si>
  <si>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</si>
  <si>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</si>
  <si>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</si>
  <si>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</si>
  <si>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</si>
  <si>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</si>
  <si>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</si>
  <si>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</si>
  <si>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</si>
  <si>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</si>
  <si>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</si>
  <si>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</si>
  <si>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</si>
  <si>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</si>
  <si>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</si>
  <si>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</si>
  <si>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</si>
  <si>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</si>
  <si>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</si>
  <si>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</si>
  <si>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</si>
  <si>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</si>
  <si>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</si>
  <si>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</si>
  <si>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</si>
  <si>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</si>
  <si>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</si>
  <si>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</si>
  <si>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</si>
  <si>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</si>
  <si>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</si>
  <si>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</si>
  <si>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</si>
  <si>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</si>
  <si>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</si>
  <si>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</si>
  <si>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</si>
  <si>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</si>
  <si>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</si>
  <si>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</si>
  <si>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</si>
  <si>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</si>
  <si>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</si>
  <si>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</si>
  <si>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</si>
  <si>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</si>
  <si>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</si>
  <si>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</si>
  <si>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</si>
  <si>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</si>
  <si>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</si>
  <si>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</si>
  <si>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</si>
  <si>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</si>
  <si>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</si>
  <si>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</si>
  <si>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</si>
  <si>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</si>
  <si>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</si>
  <si>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</si>
  <si>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</si>
  <si>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</si>
  <si>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</si>
  <si>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</si>
  <si>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</si>
  <si>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</si>
  <si>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</si>
  <si>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</si>
  <si>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</si>
  <si>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</si>
  <si>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</si>
  <si>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</si>
  <si>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</si>
  <si>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</si>
  <si>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</si>
  <si>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</si>
  <si>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</si>
  <si>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</si>
  <si>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</si>
  <si>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</si>
  <si>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</si>
  <si>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</si>
  <si>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</si>
  <si>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</si>
  <si>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</si>
  <si>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</si>
  <si>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</si>
  <si>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</si>
  <si>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</si>
  <si>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</si>
  <si>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</si>
  <si>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</si>
  <si>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</si>
  <si>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</si>
  <si>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</si>
  <si>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</si>
  <si>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</si>
  <si>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</si>
  <si>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</si>
  <si>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</si>
  <si>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</si>
  <si>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</si>
  <si>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</si>
  <si>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</si>
  <si>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</si>
  <si>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</si>
  <si>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</si>
  <si>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</si>
  <si>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</si>
  <si>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</si>
  <si>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</si>
  <si>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</si>
  <si>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</si>
  <si>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</si>
  <si>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</si>
  <si>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</si>
  <si>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</si>
  <si>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</si>
  <si>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</si>
  <si>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</si>
  <si>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</si>
  <si>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</si>
  <si>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</si>
  <si>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</si>
  <si>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</si>
  <si>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</si>
  <si>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</si>
  <si>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</si>
  <si>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</si>
  <si>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</si>
  <si>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</si>
  <si>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</si>
  <si>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</si>
  <si>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</si>
  <si>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</si>
  <si>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</si>
  <si>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</si>
  <si>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</si>
  <si>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</si>
  <si>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</si>
  <si>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</si>
  <si>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</si>
  <si>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</si>
  <si>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</si>
  <si>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</si>
  <si>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</si>
  <si>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</si>
  <si>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</si>
  <si>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</si>
  <si>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</si>
  <si>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</si>
  <si>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</si>
  <si>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</si>
  <si>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</si>
  <si>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</si>
  <si>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</si>
  <si>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</si>
  <si>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</si>
  <si>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</si>
  <si>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</si>
  <si>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</si>
  <si>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</si>
  <si>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</si>
  <si>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</si>
  <si>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</si>
  <si>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</si>
  <si>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</si>
  <si>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</si>
  <si>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</si>
  <si>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</si>
  <si>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</si>
  <si>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</si>
  <si>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</si>
  <si>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</si>
  <si>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</si>
  <si>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</si>
  <si>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</si>
  <si>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</si>
  <si>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</si>
  <si>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</si>
  <si>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</si>
  <si>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</si>
  <si>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</si>
  <si>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</si>
  <si>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</si>
  <si>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</si>
  <si>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</si>
  <si>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</si>
  <si>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</si>
  <si>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</si>
  <si>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</si>
  <si>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</si>
  <si>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</si>
  <si>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</si>
  <si>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</si>
  <si>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</si>
  <si>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</si>
  <si>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</si>
  <si>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</si>
  <si>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</si>
  <si>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</si>
  <si>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</si>
  <si>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</si>
  <si>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</si>
  <si>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</si>
  <si>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</si>
  <si>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</si>
  <si>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</si>
  <si>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</si>
  <si>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</si>
  <si>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</si>
  <si>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</si>
  <si>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</si>
  <si>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</si>
  <si>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</si>
  <si>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</si>
  <si>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</si>
  <si>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</si>
  <si>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</si>
  <si>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</si>
  <si>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</si>
  <si>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</si>
  <si>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</si>
  <si>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</si>
  <si>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</si>
  <si>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</si>
  <si>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</si>
  <si>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</si>
  <si>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</si>
  <si>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</si>
  <si>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</si>
  <si>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</si>
  <si>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</si>
  <si>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</si>
  <si>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</si>
  <si>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</si>
  <si>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</si>
  <si>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</si>
  <si>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</si>
  <si>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</si>
  <si>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</si>
  <si>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</si>
  <si>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</si>
  <si>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</si>
  <si>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</si>
  <si>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</si>
  <si>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</si>
  <si>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</si>
  <si>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</si>
  <si>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</si>
  <si>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</si>
  <si>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</si>
  <si>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</si>
  <si>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</si>
  <si>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</si>
  <si>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</si>
  <si>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</si>
  <si>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</si>
  <si>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</si>
  <si>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</si>
  <si>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</si>
  <si>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</si>
  <si>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</si>
  <si>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</si>
  <si>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</si>
  <si>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</si>
  <si>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</si>
  <si>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</si>
  <si>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</si>
  <si>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</si>
  <si>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</si>
  <si>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</si>
  <si>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</si>
  <si>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</si>
  <si>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</si>
  <si>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</si>
  <si>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</si>
  <si>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</si>
  <si>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</si>
  <si>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</si>
  <si>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</si>
  <si>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</si>
  <si>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</si>
  <si>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</si>
  <si>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</si>
  <si>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</si>
  <si>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</si>
  <si>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</si>
  <si>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</si>
  <si>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</si>
  <si>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</si>
  <si>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</si>
  <si>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</si>
  <si>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</si>
  <si>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</si>
  <si>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</si>
  <si>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</si>
  <si>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</si>
  <si>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</si>
  <si>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</si>
  <si>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</si>
  <si>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</si>
  <si>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</si>
  <si>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</si>
  <si>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</si>
  <si>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</si>
  <si>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</si>
  <si>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</si>
  <si>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</si>
  <si>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</si>
  <si>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</si>
  <si>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</si>
  <si>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</si>
  <si>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</si>
  <si>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</si>
  <si>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</si>
  <si>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</si>
  <si>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</si>
  <si>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</si>
  <si>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</si>
  <si>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</si>
  <si>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</si>
  <si>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</si>
  <si>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</si>
  <si>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</si>
  <si>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</si>
  <si>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</si>
  <si>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</si>
  <si>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</si>
  <si>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</si>
  <si>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</si>
  <si>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</si>
  <si>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</si>
  <si>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</si>
  <si>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</si>
  <si>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</si>
  <si>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</si>
  <si>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</si>
  <si>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</si>
  <si>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</si>
  <si>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</si>
  <si>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</si>
  <si>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</si>
  <si>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</si>
  <si>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</si>
  <si>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</si>
  <si>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</si>
  <si>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</si>
  <si>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</si>
  <si>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</si>
  <si>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</si>
  <si>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</si>
  <si>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</si>
  <si>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</si>
  <si>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</si>
  <si>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</si>
  <si>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</si>
  <si>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</si>
  <si>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</si>
  <si>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</si>
  <si>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</si>
  <si>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</si>
  <si>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</si>
  <si>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</si>
  <si>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</si>
  <si>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</si>
  <si>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</si>
  <si>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</si>
  <si>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</si>
  <si>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</si>
  <si>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</si>
  <si>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</si>
  <si>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</si>
  <si>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</si>
  <si>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</si>
  <si>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</si>
  <si>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</si>
  <si>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</si>
  <si>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</si>
  <si>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</si>
  <si>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</si>
  <si>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</si>
  <si>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</si>
  <si>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</si>
  <si>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</si>
  <si>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</si>
  <si>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</si>
  <si>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</si>
  <si>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</si>
  <si>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</si>
  <si>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</si>
  <si>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</si>
  <si>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</si>
  <si>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</si>
  <si>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</si>
  <si>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</si>
  <si>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</si>
  <si>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</si>
  <si>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</si>
  <si>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</si>
  <si>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</si>
  <si>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</si>
  <si>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</si>
  <si>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</si>
  <si>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</si>
  <si>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</si>
  <si>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</si>
  <si>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</si>
  <si>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</si>
  <si>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</si>
  <si>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</si>
  <si>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</si>
  <si>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</si>
  <si>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</si>
  <si>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</si>
  <si>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</si>
  <si>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</si>
  <si>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</si>
  <si>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</si>
  <si>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</si>
  <si>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</si>
  <si>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</si>
  <si>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</si>
  <si>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</si>
  <si>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</si>
  <si>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</si>
  <si>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</si>
  <si>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</si>
  <si>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</si>
  <si>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</si>
  <si>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</si>
  <si>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</si>
  <si>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</si>
  <si>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</si>
  <si>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</si>
  <si>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</si>
  <si>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</si>
  <si>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</si>
  <si>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</si>
  <si>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</si>
  <si>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</si>
  <si>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</si>
  <si>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</si>
  <si>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</si>
  <si>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</si>
  <si>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</si>
  <si>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</si>
  <si>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</si>
  <si>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</si>
  <si>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</si>
  <si>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</si>
  <si>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</si>
  <si>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</si>
  <si>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</si>
  <si>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</si>
  <si>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</si>
  <si>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</si>
  <si>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</si>
  <si>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</si>
  <si>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</si>
  <si>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</si>
  <si>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</si>
  <si>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</si>
  <si>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</si>
  <si>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</si>
  <si>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</si>
  <si>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</si>
  <si>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</si>
  <si>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</si>
  <si>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</si>
  <si>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</si>
  <si>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</si>
  <si>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</si>
  <si>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</si>
  <si>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</si>
  <si>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</si>
  <si>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</si>
  <si>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</si>
  <si>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</si>
  <si>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</si>
  <si>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</si>
  <si>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</si>
  <si>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</si>
  <si>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</si>
  <si>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</si>
  <si>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</si>
  <si>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</si>
  <si>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</si>
  <si>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</si>
  <si>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</si>
  <si>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</si>
  <si>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</si>
  <si>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</si>
  <si>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</si>
  <si>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</si>
  <si>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</si>
  <si>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</si>
  <si>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</si>
  <si>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</si>
  <si>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</si>
  <si>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</si>
  <si>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</si>
  <si>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</si>
  <si>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</si>
  <si>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</si>
  <si>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</si>
  <si>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</si>
  <si>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</si>
  <si>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</si>
  <si>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</si>
  <si>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</si>
  <si>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</si>
  <si>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</si>
  <si>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</si>
  <si>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</si>
  <si>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</si>
  <si>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</si>
  <si>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</si>
  <si>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</si>
  <si>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</si>
  <si>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</si>
  <si>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</si>
  <si>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</si>
  <si>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</si>
  <si>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</si>
  <si>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</si>
  <si>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</si>
  <si>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</si>
  <si>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</si>
  <si>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</si>
  <si>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</si>
  <si>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</si>
  <si>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</si>
  <si>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</si>
  <si>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</si>
  <si>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</si>
  <si>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</si>
  <si>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</si>
  <si>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</si>
  <si>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</si>
  <si>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</si>
  <si>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</si>
  <si>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</si>
  <si>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</si>
  <si>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</si>
  <si>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</si>
  <si>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</si>
  <si>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</si>
  <si>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</si>
  <si>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</si>
  <si>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</si>
  <si>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</si>
  <si>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</si>
  <si>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</si>
  <si>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</si>
  <si>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</si>
  <si>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</si>
  <si>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</si>
  <si>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</si>
  <si>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</si>
  <si>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</si>
  <si>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</si>
  <si>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</si>
  <si>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</si>
  <si>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</si>
  <si>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</si>
  <si>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</si>
  <si>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</si>
  <si>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</si>
  <si>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</si>
  <si>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</si>
  <si>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</si>
  <si>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</si>
  <si>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</si>
  <si>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</si>
  <si>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</si>
  <si>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</si>
  <si>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</si>
  <si>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</si>
  <si>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</si>
  <si>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</si>
  <si>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</si>
  <si>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</si>
  <si>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</si>
  <si>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</si>
  <si>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</si>
  <si>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</si>
  <si>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</si>
  <si>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</si>
  <si>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</si>
  <si>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</si>
  <si>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</si>
  <si>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</si>
  <si>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</si>
  <si>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</si>
  <si>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</si>
  <si>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</si>
  <si>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</si>
  <si>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</si>
  <si>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</si>
  <si>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</si>
  <si>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</si>
  <si>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</si>
  <si>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</si>
  <si>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</si>
  <si>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</si>
  <si>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</si>
  <si>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</si>
  <si>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</si>
  <si>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</si>
  <si>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</si>
  <si>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</si>
  <si>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</si>
  <si>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</si>
  <si>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</si>
  <si>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</si>
  <si>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</si>
  <si>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</si>
  <si>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</si>
  <si>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</si>
  <si>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</si>
  <si>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</si>
  <si>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</si>
  <si>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</si>
  <si>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</si>
  <si>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</si>
  <si>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</si>
  <si>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</si>
  <si>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</si>
  <si>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</si>
  <si>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</si>
  <si>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</si>
  <si>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</si>
  <si>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</si>
  <si>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</si>
  <si>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</si>
  <si>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</si>
  <si>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</si>
  <si>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</si>
  <si>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</si>
  <si>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</si>
  <si>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</si>
  <si>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</si>
  <si>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</si>
  <si>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</si>
  <si>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</si>
  <si>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</si>
  <si>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</si>
  <si>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</si>
  <si>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</si>
  <si>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</si>
  <si>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</si>
  <si>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</si>
  <si>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</si>
  <si>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</si>
  <si>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</si>
  <si>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</si>
  <si>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</si>
  <si>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</si>
  <si>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</si>
  <si>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</si>
  <si>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</si>
  <si>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</si>
  <si>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</si>
  <si>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</si>
  <si>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</si>
  <si>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</si>
  <si>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</si>
  <si>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</si>
  <si>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</si>
  <si>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</si>
  <si>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</si>
  <si>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</si>
  <si>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</si>
  <si>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</si>
  <si>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</si>
  <si>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</si>
  <si>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</si>
  <si>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</si>
  <si>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</si>
  <si>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</si>
  <si>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</si>
  <si>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</si>
  <si>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</si>
  <si>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</si>
  <si>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</si>
  <si>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</si>
  <si>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</si>
  <si>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</si>
  <si>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</si>
  <si>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</si>
  <si>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</si>
  <si>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</si>
  <si>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</si>
  <si>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</si>
  <si>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</si>
  <si>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</si>
  <si>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</si>
  <si>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</si>
  <si>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</si>
  <si>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</si>
  <si>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</si>
  <si>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</si>
  <si>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</si>
  <si>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</si>
  <si>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</si>
  <si>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</si>
  <si>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</si>
  <si>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</si>
  <si>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</si>
  <si>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</si>
  <si>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</si>
  <si>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</si>
  <si>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</si>
  <si>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</si>
  <si>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</si>
  <si>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</si>
  <si>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</si>
  <si>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</si>
  <si>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</si>
  <si>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</si>
  <si>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</si>
  <si>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</si>
  <si>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</si>
  <si>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</si>
  <si>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</si>
  <si>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</si>
  <si>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</si>
  <si>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</si>
  <si>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</si>
  <si>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</si>
  <si>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</si>
  <si>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</si>
  <si>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</si>
  <si>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</si>
  <si>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</si>
  <si>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</si>
  <si>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</si>
  <si>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</si>
  <si>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</si>
  <si>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</si>
  <si>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</si>
  <si>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</si>
  <si>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</si>
  <si>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</si>
  <si>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</si>
  <si>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</si>
  <si>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</si>
  <si>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</si>
  <si>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</si>
  <si>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</si>
  <si>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</si>
  <si>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</si>
  <si>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</si>
  <si>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</si>
  <si>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</si>
  <si>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</si>
  <si>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</si>
  <si>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</si>
  <si>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</si>
  <si>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</si>
  <si>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</si>
  <si>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</si>
  <si>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</si>
  <si>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</si>
  <si>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</si>
  <si>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</si>
  <si>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</si>
  <si>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</si>
  <si>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</si>
  <si>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</si>
  <si>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</si>
  <si>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</si>
  <si>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</si>
  <si>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</si>
  <si>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</si>
  <si>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</si>
  <si>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</si>
  <si>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</si>
  <si>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</si>
  <si>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</si>
  <si>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</si>
  <si>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</si>
  <si>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</si>
  <si>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</si>
  <si>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</si>
  <si>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</si>
  <si>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</si>
  <si>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</si>
  <si>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</si>
  <si>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</si>
  <si>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</si>
  <si>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</si>
  <si>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</si>
  <si>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</si>
  <si>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</si>
  <si>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</si>
  <si>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</si>
  <si>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</si>
  <si>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</si>
  <si>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</si>
  <si>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</si>
  <si>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</si>
  <si>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</si>
  <si>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</si>
  <si>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</si>
  <si>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</si>
  <si>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</si>
  <si>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</si>
  <si>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</si>
  <si>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</si>
  <si>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</si>
  <si>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</si>
  <si>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</si>
  <si>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</si>
  <si>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</si>
  <si>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</si>
  <si>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</si>
  <si>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</si>
  <si>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</si>
  <si>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</si>
  <si>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</si>
  <si>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</si>
  <si>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</si>
  <si>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</si>
  <si>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</si>
  <si>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</si>
  <si>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</si>
  <si>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</si>
  <si>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</si>
  <si>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</si>
  <si>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</si>
  <si>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</si>
  <si>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</si>
  <si>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</si>
  <si>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</si>
  <si>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</si>
  <si>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</si>
  <si>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</si>
  <si>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</si>
  <si>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</si>
  <si>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</si>
  <si>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</si>
  <si>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</si>
  <si>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</si>
  <si>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</si>
  <si>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</si>
  <si>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</si>
  <si>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</si>
  <si>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</si>
  <si>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</si>
  <si>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</si>
  <si>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</si>
  <si>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</si>
  <si>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</si>
  <si>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</si>
  <si>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</si>
  <si>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</si>
  <si>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</si>
  <si>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</si>
  <si>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</si>
  <si>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</si>
  <si>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</si>
  <si>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</si>
  <si>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</si>
  <si>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</si>
  <si>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</si>
  <si>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</si>
  <si>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</si>
  <si>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</si>
  <si>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</si>
  <si>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</si>
  <si>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</si>
  <si>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</si>
  <si>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</si>
  <si>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</si>
  <si>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</si>
  <si>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</si>
  <si>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</si>
  <si>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</si>
  <si>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</si>
  <si>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</si>
  <si>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</si>
  <si>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</si>
  <si>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</si>
  <si>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</si>
  <si>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</si>
  <si>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</si>
  <si>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</si>
  <si>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</si>
  <si>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</si>
  <si>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</si>
  <si>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</si>
  <si>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</si>
  <si>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</si>
  <si>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</si>
  <si>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</si>
  <si>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</si>
  <si>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</si>
  <si>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</si>
  <si>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</si>
  <si>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</si>
  <si>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</si>
  <si>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</si>
  <si>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</si>
  <si>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</si>
  <si>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</si>
  <si>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</si>
  <si>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</si>
  <si>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</si>
  <si>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</si>
  <si>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</si>
  <si>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</si>
  <si>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</si>
  <si>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</si>
  <si>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</si>
  <si>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</si>
  <si>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</si>
  <si>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</si>
  <si>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</si>
  <si>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</si>
  <si>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</si>
  <si>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</si>
  <si>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</si>
  <si>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</si>
  <si>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</si>
  <si>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</si>
  <si>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</si>
  <si>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</si>
  <si>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</si>
  <si>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</si>
  <si>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</si>
  <si>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</si>
  <si>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</si>
  <si>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</si>
  <si>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</si>
  <si>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</si>
  <si>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</si>
  <si>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</si>
  <si>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</si>
  <si>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</si>
  <si>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</si>
  <si>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</si>
  <si>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</si>
  <si>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</si>
  <si>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</si>
  <si>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</si>
  <si>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</si>
  <si>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</si>
  <si>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</si>
  <si>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</si>
  <si>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</si>
  <si>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</si>
  <si>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</si>
  <si>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</si>
  <si>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</si>
  <si>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</si>
  <si>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</si>
  <si>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</si>
  <si>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</si>
  <si>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</si>
  <si>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</si>
  <si>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</si>
  <si>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</si>
  <si>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</si>
  <si>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</si>
  <si>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</si>
  <si>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</si>
  <si>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</si>
  <si>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</si>
  <si>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</si>
  <si>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</si>
  <si>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</si>
  <si>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</si>
  <si>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</si>
  <si>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</si>
  <si>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</si>
  <si>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</si>
  <si>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</si>
  <si>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</si>
  <si>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</si>
  <si>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</si>
  <si>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</si>
  <si>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</si>
  <si>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</si>
  <si>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</si>
  <si>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</si>
  <si>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</si>
  <si>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</si>
  <si>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</si>
  <si>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</si>
  <si>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</si>
  <si>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</si>
  <si>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</si>
  <si>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</si>
  <si>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</si>
  <si>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</si>
  <si>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</si>
  <si>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</si>
  <si>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</si>
  <si>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</si>
  <si>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</si>
  <si>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</si>
  <si>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</si>
  <si>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</si>
  <si>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</si>
  <si>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</si>
  <si>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</si>
  <si>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</si>
  <si>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</si>
  <si>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</si>
  <si>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</si>
  <si>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</si>
  <si>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</si>
  <si>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</si>
  <si>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</si>
  <si>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</si>
  <si>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</si>
  <si>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</si>
  <si>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</si>
  <si>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</si>
  <si>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</si>
  <si>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</si>
  <si>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</si>
  <si>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</si>
  <si>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</si>
  <si>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</si>
  <si>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</si>
  <si>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</si>
  <si>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</si>
  <si>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</si>
  <si>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</si>
  <si>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</si>
  <si>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</si>
  <si>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</si>
  <si>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</si>
  <si>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</si>
  <si>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</si>
  <si>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</si>
  <si>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</si>
  <si>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</si>
  <si>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</si>
  <si>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</si>
  <si>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</si>
  <si>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</si>
  <si>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</si>
  <si>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</si>
  <si>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</si>
  <si>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</si>
  <si>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</si>
  <si>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</si>
  <si>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</si>
  <si>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</si>
  <si>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</si>
  <si>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</si>
  <si>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</si>
  <si>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</si>
  <si>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</si>
  <si>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</si>
  <si>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</si>
  <si>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</si>
  <si>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</si>
  <si>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</si>
  <si>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</si>
  <si>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</si>
  <si>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</si>
  <si>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</si>
  <si>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</si>
  <si>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</si>
  <si>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</si>
  <si>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</si>
  <si>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</si>
  <si>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</si>
  <si>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</si>
  <si>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</si>
  <si>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</si>
  <si>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</si>
  <si>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</si>
  <si>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</si>
  <si>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</si>
  <si>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</si>
  <si>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</si>
  <si>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</si>
  <si>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</si>
  <si>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</si>
  <si>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</si>
  <si>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</si>
  <si>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</si>
  <si>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</si>
  <si>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</si>
  <si>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</si>
  <si>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</si>
  <si>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</si>
  <si>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</si>
  <si>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</si>
  <si>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</si>
  <si>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</si>
  <si>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</si>
  <si>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</si>
  <si>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</si>
  <si>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</si>
  <si>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</si>
  <si>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</si>
  <si>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</si>
  <si>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</si>
  <si>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</si>
  <si>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</si>
  <si>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</si>
  <si>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</si>
  <si>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</si>
  <si>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</si>
  <si>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</si>
  <si>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</si>
  <si>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</si>
  <si>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</si>
  <si>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</si>
  <si>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</si>
  <si>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</si>
  <si>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</si>
  <si>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</si>
  <si>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</si>
  <si>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</si>
  <si>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</si>
  <si>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</si>
  <si>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</si>
  <si>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</si>
  <si>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</si>
  <si>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</si>
  <si>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</si>
  <si>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</si>
  <si>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</si>
  <si>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</si>
  <si>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</si>
  <si>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</si>
  <si>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</si>
  <si>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</si>
  <si>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</si>
  <si>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</si>
  <si>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</si>
  <si>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</si>
  <si>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</si>
  <si>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</si>
  <si>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</si>
  <si>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</si>
  <si>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</si>
  <si>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</si>
  <si>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</si>
  <si>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</si>
  <si>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</si>
  <si>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</si>
  <si>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</si>
  <si>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</si>
  <si>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</si>
  <si>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</si>
  <si>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</si>
  <si>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</si>
  <si>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</si>
  <si>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</si>
  <si>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</si>
  <si>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</si>
  <si>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</si>
  <si>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</si>
  <si>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</si>
  <si>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</si>
  <si>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</si>
  <si>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</si>
  <si>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</si>
  <si>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</si>
  <si>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</si>
  <si>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</si>
  <si>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</si>
  <si>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</si>
  <si>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</si>
  <si>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</si>
  <si>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</si>
  <si>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</si>
  <si>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</si>
  <si>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</si>
  <si>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</si>
  <si>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</si>
  <si>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</si>
  <si>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</si>
  <si>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</si>
  <si>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</si>
  <si>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</si>
  <si>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</si>
  <si>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</si>
  <si>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</si>
  <si>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</si>
  <si>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</si>
  <si>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</si>
  <si>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</si>
  <si>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</si>
  <si>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</si>
  <si>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</si>
  <si>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</si>
  <si>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</si>
  <si>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</si>
  <si>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</si>
  <si>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</si>
  <si>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</si>
  <si>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</si>
  <si>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</si>
  <si>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</si>
  <si>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</si>
  <si>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</si>
  <si>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</si>
  <si>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</si>
  <si>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</si>
  <si>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</si>
  <si>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</si>
  <si>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</si>
  <si>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</si>
  <si>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</si>
  <si>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</si>
  <si>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</si>
  <si>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</si>
  <si>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</si>
  <si>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</si>
  <si>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</si>
  <si>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</si>
  <si>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</si>
  <si>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</si>
  <si>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</si>
  <si>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</si>
  <si>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</si>
  <si>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</si>
  <si>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</si>
  <si>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</si>
  <si>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</si>
  <si>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</si>
  <si>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</si>
  <si>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</si>
  <si>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</si>
  <si>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</si>
  <si>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</si>
  <si>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</si>
  <si>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</si>
  <si>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</si>
  <si>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</si>
  <si>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</si>
  <si>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</si>
  <si>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</si>
  <si>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</si>
  <si>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</si>
  <si>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</si>
  <si>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</si>
  <si>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</si>
  <si>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</si>
  <si>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</si>
  <si>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</si>
  <si>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</si>
  <si>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</si>
  <si>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</si>
  <si>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</si>
  <si>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</si>
  <si>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</si>
  <si>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</si>
  <si>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</si>
  <si>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</si>
  <si>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</si>
  <si>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</si>
  <si>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</si>
  <si>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</si>
  <si>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</si>
  <si>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</si>
  <si>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</si>
  <si>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</si>
  <si>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</si>
  <si>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</si>
  <si>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</si>
  <si>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</si>
  <si>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</si>
  <si>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</si>
  <si>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</si>
  <si>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</si>
  <si>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</si>
  <si>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</si>
  <si>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</si>
  <si>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</si>
  <si>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</si>
  <si>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</si>
  <si>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</si>
  <si>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</si>
  <si>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</si>
  <si>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</si>
  <si>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</si>
  <si>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</si>
  <si>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</si>
  <si>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</si>
  <si>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</si>
  <si>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</si>
  <si>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</si>
  <si>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</si>
  <si>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</si>
  <si>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</si>
  <si>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</si>
  <si>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</si>
  <si>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</si>
  <si>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</si>
  <si>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</si>
  <si>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</si>
  <si>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</si>
  <si>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</si>
  <si>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</si>
  <si>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</si>
  <si>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</si>
  <si>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</si>
  <si>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</si>
  <si>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</si>
  <si>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</si>
  <si>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</si>
  <si>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</si>
  <si>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</si>
  <si>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</si>
  <si>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</si>
  <si>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</si>
  <si>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</si>
  <si>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</si>
  <si>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</si>
  <si>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</si>
  <si>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</si>
  <si>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</si>
  <si>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</si>
  <si>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</si>
  <si>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</si>
  <si>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</si>
  <si>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</si>
  <si>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</si>
  <si>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</si>
  <si>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</si>
  <si>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</si>
  <si>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</si>
  <si>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</si>
  <si>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</si>
  <si>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</si>
  <si>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</si>
  <si>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</si>
  <si>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</si>
  <si>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</si>
  <si>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</si>
  <si>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</si>
  <si>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</si>
  <si>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</si>
  <si>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</si>
  <si>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</si>
  <si>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</si>
  <si>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</si>
  <si>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</si>
  <si>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</si>
  <si>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</si>
  <si>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</si>
  <si>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</si>
  <si>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</si>
  <si>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</si>
  <si>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</si>
  <si>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</si>
  <si>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</si>
  <si>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</si>
  <si>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</si>
  <si>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</si>
  <si>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</si>
  <si>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</si>
  <si>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</si>
  <si>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</si>
  <si>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</si>
  <si>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</si>
  <si>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</si>
  <si>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</si>
  <si>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</si>
  <si>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</si>
  <si>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</si>
  <si>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</si>
  <si>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</si>
  <si>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</si>
  <si>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</si>
  <si>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</si>
  <si>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</si>
  <si>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</si>
  <si>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</si>
  <si>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</si>
  <si>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</si>
  <si>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</si>
  <si>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</si>
  <si>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</si>
  <si>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</si>
  <si>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</si>
  <si>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</si>
  <si>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</si>
  <si>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</si>
  <si>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</si>
  <si>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</si>
  <si>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</si>
  <si>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</si>
  <si>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</si>
  <si>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</si>
  <si>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</si>
  <si>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</si>
  <si>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</si>
  <si>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</si>
  <si>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</si>
  <si>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</si>
  <si>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</si>
  <si>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</si>
  <si>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</si>
  <si>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</si>
  <si>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</si>
  <si>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</si>
  <si>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</si>
  <si>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</si>
  <si>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</si>
  <si>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</si>
  <si>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</si>
  <si>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</si>
  <si>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</si>
  <si>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</si>
  <si>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</si>
  <si>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</si>
  <si>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</si>
  <si>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</si>
  <si>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</si>
  <si>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</si>
  <si>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</si>
  <si>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</si>
  <si>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</si>
  <si>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</si>
  <si>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</si>
  <si>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</si>
  <si>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</si>
  <si>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</si>
  <si>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</si>
  <si>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</si>
  <si>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</si>
  <si>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</si>
  <si>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</si>
  <si>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</si>
  <si>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</si>
  <si>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</si>
  <si>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</si>
  <si>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</si>
  <si>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</si>
  <si>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</si>
  <si>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</si>
  <si>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</si>
  <si>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</si>
  <si>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</si>
  <si>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</si>
  <si>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</si>
  <si>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</si>
  <si>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</si>
  <si>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</si>
  <si>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</si>
  <si>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</si>
  <si>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</si>
  <si>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</si>
  <si>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</si>
  <si>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</si>
  <si>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</si>
  <si>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</si>
  <si>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</si>
  <si>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</si>
  <si>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</si>
  <si>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</si>
  <si>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</si>
  <si>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</si>
  <si>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</si>
  <si>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</si>
  <si>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</si>
  <si>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</si>
  <si>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</si>
  <si>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</si>
  <si>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</si>
  <si>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</si>
  <si>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</si>
  <si>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</si>
  <si>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</si>
  <si>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</si>
  <si>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</si>
  <si>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</si>
  <si>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</si>
  <si>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</si>
  <si>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</si>
  <si>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</si>
  <si>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</si>
  <si>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</si>
  <si>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</si>
  <si>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</si>
  <si>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</si>
  <si>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</si>
  <si>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</si>
  <si>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</si>
  <si>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</si>
  <si>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</si>
  <si>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</si>
  <si>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</si>
  <si>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</si>
  <si>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</si>
  <si>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</si>
  <si>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</si>
  <si>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</si>
  <si>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</si>
  <si>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</si>
  <si>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</si>
  <si>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</si>
  <si>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</si>
  <si>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</si>
  <si>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</si>
  <si>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</si>
  <si>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</si>
  <si>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</si>
  <si>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</si>
  <si>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</si>
  <si>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</si>
  <si>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</si>
  <si>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</si>
  <si>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</si>
  <si>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</si>
  <si>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</si>
  <si>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</si>
  <si>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</si>
  <si>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</si>
  <si>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</si>
  <si>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</si>
  <si>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</si>
  <si>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</si>
  <si>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</si>
  <si>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</si>
  <si>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</si>
  <si>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</si>
  <si>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</si>
  <si>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</si>
  <si>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</si>
  <si>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</si>
  <si>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</si>
  <si>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</si>
  <si>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</si>
  <si>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</si>
  <si>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</si>
  <si>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</si>
  <si>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</si>
  <si>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</si>
  <si>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</si>
  <si>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</si>
  <si>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</si>
  <si>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</si>
  <si>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</si>
  <si>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</si>
  <si>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</si>
  <si>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</si>
  <si>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</si>
  <si>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</si>
  <si>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</si>
  <si>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</si>
  <si>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</si>
  <si>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</si>
  <si>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</si>
  <si>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</si>
  <si>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</si>
  <si>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</si>
  <si>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</si>
  <si>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</si>
  <si>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</si>
  <si>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</si>
  <si>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</si>
  <si>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</si>
  <si>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</si>
  <si>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</si>
  <si>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</si>
  <si>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</si>
  <si>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</si>
  <si>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</si>
  <si>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</si>
  <si>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</si>
  <si>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</si>
  <si>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</si>
  <si>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</si>
  <si>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</si>
  <si>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</si>
  <si>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</si>
  <si>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</si>
  <si>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</si>
  <si>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</si>
  <si>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</si>
  <si>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</si>
  <si>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</si>
  <si>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</si>
  <si>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</si>
  <si>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</si>
  <si>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</si>
  <si>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</si>
  <si>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</si>
  <si>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</si>
  <si>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</si>
  <si>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</si>
  <si>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</si>
  <si>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</si>
  <si>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</si>
  <si>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</si>
  <si>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</si>
  <si>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</si>
  <si>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</si>
  <si>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</si>
  <si>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</si>
  <si>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</si>
  <si>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</si>
  <si>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</si>
  <si>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</si>
  <si>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</si>
  <si>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</si>
  <si>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</si>
  <si>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</si>
  <si>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</si>
  <si>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</si>
  <si>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</si>
  <si>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</si>
  <si>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</si>
  <si>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</si>
  <si>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</si>
  <si>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</si>
  <si>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</si>
  <si>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</si>
  <si>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</si>
  <si>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</si>
  <si>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</si>
  <si>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</si>
  <si>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</si>
  <si>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</si>
  <si>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</si>
  <si>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</si>
  <si>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</si>
  <si>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</si>
  <si>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</si>
  <si>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</si>
  <si>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</si>
  <si>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</si>
  <si>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</si>
  <si>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</si>
  <si>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</si>
  <si>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</si>
  <si>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</si>
  <si>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</si>
  <si>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</si>
  <si>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</si>
  <si>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</si>
  <si>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</si>
  <si>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</si>
  <si>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</si>
  <si>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</si>
  <si>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</si>
  <si>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</si>
  <si>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</si>
  <si>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</si>
  <si>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</si>
  <si>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</si>
  <si>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</si>
  <si>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</si>
  <si>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</si>
  <si>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</si>
  <si>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</si>
  <si>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</si>
  <si>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</si>
  <si>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</si>
  <si>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</si>
  <si>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</si>
  <si>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</si>
  <si>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</si>
  <si>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</si>
  <si>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</si>
  <si>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</si>
  <si>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</si>
  <si>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</si>
  <si>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</si>
  <si>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</si>
  <si>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</si>
  <si>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</si>
  <si>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</si>
  <si>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</si>
  <si>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</si>
  <si>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</si>
  <si>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</si>
  <si>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</si>
  <si>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</si>
  <si>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</si>
  <si>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</si>
  <si>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</si>
  <si>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</si>
  <si>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</si>
  <si>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</si>
  <si>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</si>
  <si>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</si>
  <si>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</si>
  <si>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</si>
  <si>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</si>
  <si>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</si>
  <si>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</si>
  <si>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</si>
  <si>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</si>
  <si>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</si>
  <si>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</si>
  <si>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</si>
  <si>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</si>
  <si>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</si>
  <si>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</si>
  <si>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</si>
  <si>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</si>
  <si>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</si>
  <si>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</si>
  <si>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</si>
  <si>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</si>
  <si>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</si>
  <si>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</si>
  <si>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</si>
  <si>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</si>
  <si>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</si>
  <si>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</si>
  <si>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</si>
  <si>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</si>
  <si>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</si>
  <si>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</si>
  <si>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</si>
  <si>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</si>
  <si>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</si>
  <si>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</si>
  <si>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</si>
  <si>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</si>
  <si>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</si>
  <si>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</si>
  <si>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</si>
  <si>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</si>
  <si>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</si>
  <si>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</si>
  <si>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</si>
  <si>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</si>
  <si>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</si>
  <si>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</si>
  <si>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</si>
  <si>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</si>
  <si>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</si>
  <si>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</si>
  <si>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</si>
  <si>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</si>
  <si>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</si>
  <si>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</si>
  <si>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</si>
  <si>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</si>
  <si>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</si>
  <si>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</si>
  <si>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</si>
  <si>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</si>
  <si>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</si>
  <si>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</si>
  <si>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</si>
  <si>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</si>
  <si>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</si>
  <si>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</si>
  <si>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</si>
  <si>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</si>
  <si>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</si>
  <si>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</si>
  <si>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</si>
  <si>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</si>
  <si>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</si>
  <si>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</si>
  <si>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</si>
  <si>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</si>
  <si>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</si>
  <si>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</si>
  <si>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</si>
  <si>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</si>
  <si>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</si>
  <si>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</si>
  <si>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</si>
  <si>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</si>
  <si>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</si>
  <si>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</si>
  <si>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</si>
  <si>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</si>
  <si>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</si>
  <si>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</si>
  <si>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</si>
  <si>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</si>
  <si>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</si>
  <si>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</si>
  <si>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</si>
  <si>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</si>
  <si>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</si>
  <si>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</si>
  <si>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</si>
  <si>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</si>
  <si>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</si>
  <si>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</si>
  <si>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</si>
  <si>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</si>
  <si>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</si>
  <si>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</si>
  <si>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</si>
  <si>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</si>
  <si>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</si>
  <si>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</si>
  <si>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</si>
  <si>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</si>
  <si>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</si>
  <si>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</si>
  <si>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</si>
  <si>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</si>
  <si>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</si>
  <si>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</si>
  <si>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</si>
  <si>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</si>
  <si>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</si>
  <si>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</si>
  <si>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</si>
  <si>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</si>
  <si>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</si>
  <si>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</si>
  <si>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</si>
  <si>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</si>
  <si>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</si>
  <si>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</si>
  <si>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</si>
  <si>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</si>
  <si>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</si>
  <si>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</si>
  <si>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</si>
  <si>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</si>
  <si>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</si>
  <si>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</si>
  <si>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</si>
  <si>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</si>
  <si>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</si>
  <si>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</si>
  <si>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</si>
  <si>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</si>
  <si>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</si>
  <si>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</si>
  <si>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</si>
  <si>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</si>
  <si>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</si>
  <si>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</si>
  <si>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</si>
  <si>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</si>
  <si>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</si>
  <si>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</si>
  <si>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</si>
  <si>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</si>
  <si>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</si>
  <si>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</si>
  <si>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</si>
  <si>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</si>
  <si>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</si>
  <si>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</si>
  <si>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</si>
  <si>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</si>
  <si>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</si>
  <si>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</si>
  <si>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</si>
  <si>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</si>
  <si>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</si>
  <si>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</si>
  <si>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</si>
  <si>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</si>
  <si>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</si>
  <si>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</si>
  <si>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</si>
  <si>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</si>
  <si>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</si>
  <si>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</si>
  <si>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</si>
  <si>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</si>
  <si>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</si>
  <si>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</si>
  <si>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</si>
  <si>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</si>
  <si>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</si>
  <si>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</si>
  <si>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</si>
  <si>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</si>
  <si>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</si>
  <si>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</si>
  <si>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</si>
  <si>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</si>
  <si>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</si>
  <si>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</si>
  <si>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</si>
  <si>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</si>
  <si>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</si>
  <si>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</si>
  <si>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</si>
  <si>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</si>
  <si>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</si>
  <si>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</si>
  <si>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</si>
  <si>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</si>
  <si>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</si>
  <si>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</si>
  <si>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</si>
  <si>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</si>
  <si>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</si>
  <si>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</si>
  <si>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</si>
  <si>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</si>
  <si>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</si>
  <si>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</si>
  <si>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</si>
  <si>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</si>
  <si>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</si>
  <si>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</si>
  <si>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</si>
  <si>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</si>
  <si>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</si>
  <si>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</si>
  <si>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</si>
  <si>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</si>
  <si>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</si>
  <si>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</si>
  <si>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</si>
  <si>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</si>
  <si>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</si>
  <si>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</si>
  <si>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</si>
  <si>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</si>
  <si>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</si>
  <si>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</si>
  <si>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</si>
  <si>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</si>
  <si>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</si>
  <si>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</si>
  <si>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</si>
  <si>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</si>
  <si>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</si>
  <si>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</si>
  <si>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</si>
  <si>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</si>
  <si>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</si>
  <si>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</si>
  <si>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</si>
  <si>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</si>
  <si>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</si>
  <si>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</si>
  <si>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</si>
  <si>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</si>
  <si>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</si>
  <si>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</si>
  <si>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</si>
  <si>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</si>
  <si>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</si>
  <si>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</si>
  <si>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</si>
  <si>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</si>
  <si>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</si>
  <si>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</si>
  <si>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</si>
  <si>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</si>
  <si>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</si>
  <si>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</si>
  <si>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</si>
  <si>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</si>
  <si>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</si>
  <si>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</si>
  <si>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</si>
  <si>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</si>
  <si>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</si>
  <si>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</si>
  <si>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</si>
  <si>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</si>
  <si>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</si>
  <si>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</si>
  <si>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</si>
  <si>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</si>
  <si>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</si>
  <si>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</si>
  <si>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</si>
  <si>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</si>
  <si>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</si>
  <si>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</si>
  <si>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</si>
  <si>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</si>
  <si>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</si>
  <si>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</si>
  <si>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</si>
  <si>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</si>
  <si>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</si>
  <si>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</si>
  <si>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</si>
  <si>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</si>
  <si>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</si>
  <si>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</si>
  <si>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</si>
  <si>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</si>
  <si>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</si>
  <si>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</si>
  <si>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</si>
  <si>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</si>
  <si>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</si>
  <si>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</si>
  <si>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</si>
  <si>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</si>
  <si>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</si>
  <si>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</si>
  <si>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</si>
  <si>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</si>
  <si>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</si>
  <si>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</si>
  <si>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</si>
  <si>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</si>
  <si>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</si>
  <si>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</si>
  <si>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</si>
  <si>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</si>
  <si>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</si>
  <si>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</si>
  <si>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</si>
  <si>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</si>
  <si>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</si>
  <si>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</si>
  <si>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</si>
  <si>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</si>
  <si>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</si>
  <si>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</si>
  <si>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</si>
  <si>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</si>
  <si>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</si>
  <si>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</si>
  <si>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</si>
  <si>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</si>
  <si>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</si>
  <si>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</si>
  <si>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</si>
  <si>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</si>
  <si>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</si>
  <si>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</si>
  <si>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</si>
  <si>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</si>
  <si>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</si>
  <si>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</si>
  <si>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</si>
  <si>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</si>
  <si>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</si>
  <si>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</si>
  <si>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</si>
  <si>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</si>
  <si>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</si>
  <si>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</si>
  <si>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</si>
  <si>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</si>
  <si>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</si>
  <si>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</si>
  <si>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</si>
  <si>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</si>
  <si>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</si>
  <si>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</si>
  <si>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</si>
  <si>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</si>
  <si>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</si>
  <si>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</si>
  <si>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</si>
  <si>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</si>
  <si>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</si>
  <si>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</si>
  <si>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</si>
  <si>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</si>
  <si>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</si>
  <si>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</si>
  <si>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</si>
  <si>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</si>
  <si>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</si>
  <si>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</si>
  <si>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</si>
  <si>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</si>
  <si>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</si>
  <si>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</si>
  <si>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</si>
  <si>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</si>
  <si>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</si>
  <si>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</si>
  <si>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</si>
  <si>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</si>
  <si>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</si>
  <si>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</si>
  <si>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</si>
  <si>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</si>
  <si>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</si>
  <si>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</si>
  <si>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</si>
  <si>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</si>
  <si>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</si>
  <si>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</si>
  <si>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</si>
  <si>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</si>
  <si>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</si>
  <si>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</si>
  <si>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</si>
  <si>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</si>
  <si>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</si>
  <si>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</si>
  <si>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</si>
  <si>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</si>
  <si>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</si>
  <si>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</si>
  <si>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</si>
  <si>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</si>
  <si>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</si>
  <si>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</si>
  <si>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</si>
  <si>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</si>
  <si>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</si>
  <si>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</si>
  <si>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</si>
  <si>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</si>
  <si>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</si>
  <si>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</si>
  <si>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</si>
  <si>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</si>
  <si>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</si>
  <si>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</si>
  <si>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</si>
  <si>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</si>
  <si>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</si>
  <si>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</si>
  <si>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</si>
  <si>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</si>
  <si>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</si>
  <si>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</si>
  <si>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</si>
  <si>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</si>
  <si>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</si>
  <si>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</si>
  <si>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</si>
  <si>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</si>
  <si>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</si>
  <si>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</si>
  <si>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</si>
  <si>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</si>
  <si>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</si>
  <si>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</si>
  <si>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</si>
  <si>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</si>
  <si>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</si>
  <si>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</si>
  <si>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</si>
  <si>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</si>
  <si>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</si>
  <si>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</si>
  <si>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</si>
  <si>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</si>
  <si>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</si>
  <si>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</si>
  <si>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</si>
  <si>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</si>
  <si>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</si>
  <si>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</si>
  <si>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</si>
  <si>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</si>
  <si>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</si>
  <si>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</si>
  <si>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</si>
  <si>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</si>
  <si>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</si>
  <si>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</si>
  <si>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</si>
  <si>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</si>
  <si>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</si>
  <si>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</si>
  <si>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</si>
  <si>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</si>
  <si>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</si>
  <si>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</si>
  <si>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</si>
  <si>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</si>
  <si>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</si>
  <si>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</si>
  <si>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</si>
  <si>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</si>
  <si>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</si>
  <si>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</si>
  <si>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</si>
  <si>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</si>
  <si>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</si>
  <si>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</si>
  <si>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</si>
  <si>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</si>
  <si>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</si>
  <si>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</si>
  <si>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</si>
  <si>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</si>
  <si>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</si>
  <si>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</si>
  <si>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</si>
  <si>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</si>
  <si>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</si>
  <si>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</si>
  <si>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</si>
  <si>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</si>
  <si>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</si>
  <si>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</si>
  <si>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</si>
  <si>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</si>
  <si>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</si>
  <si>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</si>
  <si>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</si>
  <si>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</si>
  <si>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</si>
  <si>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</si>
  <si>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</si>
  <si>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</si>
  <si>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</si>
  <si>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</si>
  <si>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</si>
  <si>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</si>
  <si>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</si>
  <si>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</si>
  <si>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</si>
  <si>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</si>
  <si>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</si>
  <si>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</si>
  <si>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</si>
  <si>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</si>
  <si>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</si>
  <si>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</si>
  <si>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</si>
  <si>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</si>
  <si>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</si>
  <si>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</si>
  <si>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</si>
  <si>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</si>
  <si>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</si>
  <si>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</si>
  <si>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</si>
  <si>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</si>
  <si>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</si>
  <si>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</si>
  <si>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</si>
  <si>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</si>
  <si>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</si>
  <si>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</si>
  <si>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</si>
  <si>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</si>
  <si>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</si>
  <si>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</si>
  <si>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</si>
  <si>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</si>
  <si>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</si>
  <si>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</si>
  <si>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</si>
  <si>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</si>
  <si>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</si>
  <si>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</si>
  <si>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</si>
  <si>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</si>
  <si>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</si>
  <si>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</si>
  <si>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</si>
  <si>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</si>
  <si>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</si>
  <si>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</si>
  <si>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</si>
  <si>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</si>
  <si>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</si>
  <si>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</si>
  <si>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</si>
  <si>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</si>
  <si>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</si>
  <si>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</si>
  <si>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</si>
  <si>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</si>
  <si>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</si>
  <si>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</si>
  <si>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</si>
  <si>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</si>
  <si>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</si>
  <si>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</si>
  <si>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</si>
  <si>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</si>
  <si>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</si>
  <si>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</si>
  <si>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</si>
  <si>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</si>
  <si>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</si>
  <si>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</si>
  <si>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</si>
  <si>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</si>
  <si>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</si>
  <si>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</si>
  <si>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</si>
  <si>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</si>
  <si>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</si>
  <si>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</si>
  <si>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</si>
  <si>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</si>
  <si>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</si>
  <si>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</si>
  <si>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</si>
  <si>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</si>
  <si>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</si>
  <si>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</si>
  <si>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</si>
  <si>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</si>
  <si>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</si>
  <si>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</si>
  <si>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</si>
  <si>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</si>
  <si>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</si>
  <si>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</si>
  <si>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</si>
  <si>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</si>
  <si>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</si>
  <si>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</si>
  <si>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</si>
  <si>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</si>
  <si>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</si>
  <si>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</si>
  <si>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</si>
  <si>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</si>
  <si>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</si>
  <si>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</si>
  <si>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</si>
  <si>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</si>
  <si>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</si>
  <si>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</si>
  <si>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</si>
  <si>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</si>
  <si>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</si>
  <si>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</si>
  <si>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</si>
  <si>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</si>
  <si>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</si>
  <si>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</si>
  <si>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</si>
  <si>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</si>
  <si>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</si>
  <si>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</si>
  <si>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</si>
  <si>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</si>
  <si>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</si>
  <si>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</si>
  <si>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</si>
  <si>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</si>
  <si>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</si>
  <si>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</si>
  <si>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</si>
  <si>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</si>
  <si>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</si>
  <si>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</si>
  <si>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</si>
  <si>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</si>
  <si>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</si>
  <si>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</si>
  <si>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</si>
  <si>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</si>
  <si>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</si>
  <si>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</si>
  <si>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</si>
  <si>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</si>
  <si>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</si>
  <si>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</si>
  <si>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</si>
  <si>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</si>
  <si>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</si>
  <si>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</si>
  <si>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</si>
  <si>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</si>
  <si>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</si>
  <si>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</si>
  <si>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</si>
  <si>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</si>
  <si>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</si>
  <si>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</si>
  <si>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</si>
  <si>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</si>
  <si>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</si>
  <si>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</si>
  <si>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</si>
  <si>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</si>
  <si>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</si>
  <si>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</si>
  <si>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</si>
  <si>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</si>
  <si>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</si>
  <si>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</si>
  <si>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</si>
  <si>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</si>
  <si>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</si>
  <si>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</si>
  <si>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</si>
  <si>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</si>
  <si>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</si>
  <si>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</si>
  <si>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</si>
  <si>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</si>
  <si>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</si>
  <si>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</si>
  <si>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</si>
  <si>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</si>
  <si>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</si>
  <si>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</si>
  <si>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</si>
  <si>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</si>
  <si>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</si>
  <si>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</si>
  <si>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</si>
  <si>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</si>
  <si>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</si>
  <si>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</si>
  <si>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</si>
  <si>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</si>
  <si>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</si>
  <si>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</si>
  <si>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</si>
  <si>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</si>
  <si>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</si>
  <si>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</si>
  <si>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</si>
  <si>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</si>
  <si>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</si>
  <si>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</si>
  <si>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</si>
  <si>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</si>
  <si>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</si>
  <si>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</si>
  <si>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</si>
  <si>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</si>
  <si>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</si>
  <si>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</si>
  <si>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</si>
  <si>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</si>
  <si>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</si>
  <si>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</si>
  <si>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</si>
  <si>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</si>
  <si>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</si>
  <si>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</si>
  <si>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</si>
  <si>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</si>
  <si>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</si>
  <si>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</si>
  <si>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</si>
  <si>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</si>
  <si>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</si>
  <si>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</si>
  <si>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</si>
  <si>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</si>
  <si>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</si>
  <si>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</si>
  <si>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</si>
  <si>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</si>
  <si>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</si>
  <si>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</si>
  <si>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</si>
  <si>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</si>
  <si>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</si>
  <si>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</si>
  <si>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</si>
  <si>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</si>
  <si>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</si>
  <si>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</si>
  <si>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</si>
  <si>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</si>
  <si>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</si>
  <si>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</si>
  <si>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</si>
  <si>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</si>
  <si>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</si>
  <si>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</si>
  <si>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</si>
  <si>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</si>
  <si>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</si>
  <si>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</si>
  <si>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</si>
  <si>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</si>
  <si>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</si>
  <si>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</si>
  <si>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</si>
  <si>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</si>
  <si>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</si>
  <si>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</si>
  <si>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</si>
  <si>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</si>
  <si>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</si>
  <si>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</si>
  <si>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</si>
  <si>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</si>
  <si>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</si>
  <si>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</si>
  <si>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</si>
  <si>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</si>
  <si>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</si>
  <si>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</si>
  <si>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</si>
  <si>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</si>
  <si>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</si>
  <si>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</si>
  <si>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</si>
  <si>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</si>
  <si>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</si>
  <si>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</si>
  <si>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</si>
  <si>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</si>
  <si>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</si>
  <si>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</si>
  <si>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</si>
  <si>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</si>
  <si>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</si>
  <si>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</si>
  <si>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</si>
  <si>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</si>
  <si>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</si>
  <si>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</si>
  <si>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</si>
  <si>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</si>
  <si>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</si>
  <si>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</si>
  <si>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</si>
  <si>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</si>
  <si>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</si>
  <si>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</si>
  <si>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</si>
  <si>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</si>
  <si>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</si>
  <si>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</si>
  <si>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</si>
  <si>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</si>
  <si>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</si>
  <si>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</si>
  <si>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</si>
  <si>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</si>
  <si>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</si>
  <si>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</si>
  <si>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</si>
  <si>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</si>
  <si>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</si>
  <si>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</si>
  <si>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</si>
  <si>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</si>
  <si>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</si>
  <si>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</si>
  <si>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</si>
  <si>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</si>
  <si>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</si>
  <si>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</si>
  <si>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</si>
  <si>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</si>
  <si>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</si>
  <si>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</si>
  <si>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</si>
  <si>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</si>
  <si>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</si>
  <si>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</si>
  <si>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</si>
  <si>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</si>
  <si>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</si>
  <si>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</si>
  <si>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</si>
  <si>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</si>
  <si>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</si>
  <si>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</si>
  <si>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</si>
  <si>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</si>
  <si>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</si>
  <si>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</si>
  <si>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</si>
  <si>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</si>
  <si>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</si>
  <si>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</si>
  <si>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</si>
  <si>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</si>
  <si>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</si>
  <si>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</si>
  <si>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</si>
  <si>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</si>
  <si>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</si>
  <si>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</si>
  <si>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</si>
  <si>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</si>
  <si>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</si>
  <si>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</si>
  <si>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</si>
  <si>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</si>
  <si>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</si>
  <si>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</si>
  <si>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</si>
  <si>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</si>
  <si>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</si>
  <si>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</si>
  <si>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</si>
  <si>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</si>
  <si>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</si>
  <si>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</si>
  <si>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</si>
  <si>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</si>
  <si>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</si>
  <si>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</si>
  <si>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</si>
  <si>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</si>
  <si>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</si>
  <si>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</si>
  <si>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</si>
  <si>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</si>
  <si>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</si>
  <si>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</si>
  <si>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</si>
  <si>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</si>
  <si>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</si>
  <si>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</si>
  <si>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</si>
  <si>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</si>
  <si>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</si>
  <si>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</si>
  <si>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</si>
  <si>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</si>
  <si>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</si>
  <si>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</si>
  <si>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</si>
  <si>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</si>
  <si>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</si>
  <si>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</si>
  <si>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</si>
  <si>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</si>
  <si>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</si>
  <si>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</si>
  <si>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</si>
  <si>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</si>
  <si>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</si>
  <si>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</si>
  <si>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</si>
  <si>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</si>
  <si>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</si>
  <si>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</si>
  <si>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</si>
  <si>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</si>
  <si>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</si>
  <si>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</si>
  <si>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</si>
  <si>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</si>
  <si>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</si>
  <si>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</si>
  <si>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</si>
  <si>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</si>
  <si>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</si>
  <si>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</si>
  <si>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</si>
  <si>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</si>
  <si>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</si>
  <si>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</si>
  <si>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</si>
  <si>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</si>
  <si>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</si>
  <si>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</si>
  <si>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</si>
  <si>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</si>
  <si>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</si>
  <si>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</si>
  <si>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</si>
  <si>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</si>
  <si>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</si>
  <si>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</si>
  <si>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</si>
  <si>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</si>
  <si>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</si>
  <si>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</si>
  <si>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</si>
  <si>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</si>
  <si>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</si>
  <si>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</si>
  <si>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</si>
  <si>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</si>
  <si>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</si>
  <si>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</si>
  <si>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</si>
  <si>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</si>
  <si>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</si>
  <si>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</si>
  <si>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</si>
  <si>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</si>
  <si>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</si>
  <si>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</si>
  <si>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</si>
  <si>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</si>
  <si>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</si>
  <si>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</si>
  <si>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</si>
  <si>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</si>
  <si>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</si>
  <si>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</si>
  <si>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</si>
  <si>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</si>
  <si>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</si>
  <si>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</si>
  <si>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</si>
  <si>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</si>
  <si>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</si>
  <si>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</si>
  <si>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</si>
  <si>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</si>
  <si>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</si>
  <si>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</si>
  <si>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</si>
  <si>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</si>
  <si>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</si>
  <si>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</si>
  <si>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</si>
  <si>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</si>
  <si>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</si>
  <si>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</si>
  <si>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</si>
  <si>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</si>
  <si>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</si>
  <si>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</si>
  <si>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</si>
  <si>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</si>
  <si>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</si>
  <si>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</si>
  <si>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</si>
  <si>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</si>
  <si>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</si>
  <si>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</si>
  <si>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</si>
  <si>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</si>
  <si>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</si>
  <si>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</si>
  <si>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</si>
  <si>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</si>
  <si>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</si>
  <si>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</si>
  <si>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</si>
  <si>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</si>
  <si>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</si>
  <si>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</si>
  <si>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</si>
  <si>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</si>
  <si>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</si>
  <si>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</si>
  <si>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</si>
  <si>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</si>
  <si>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</si>
  <si>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</si>
  <si>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</si>
  <si>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</si>
  <si>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</si>
  <si>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</si>
  <si>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</si>
  <si>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</si>
  <si>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</si>
  <si>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</si>
  <si>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</si>
  <si>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</si>
  <si>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</si>
  <si>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</si>
  <si>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</si>
  <si>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</si>
  <si>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</si>
  <si>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</si>
  <si>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</si>
  <si>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</si>
  <si>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</si>
  <si>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</si>
  <si>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</si>
  <si>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</si>
  <si>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</si>
  <si>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</si>
  <si>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</si>
  <si>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</si>
  <si>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</si>
  <si>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</si>
  <si>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</si>
  <si>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</si>
  <si>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</si>
  <si>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</si>
  <si>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</si>
  <si>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</si>
  <si>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</si>
  <si>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</si>
  <si>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</si>
  <si>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</si>
  <si>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</si>
  <si>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</si>
  <si>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</si>
  <si>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</si>
  <si>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</si>
  <si>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</si>
  <si>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</si>
  <si>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</si>
  <si>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</si>
  <si>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</si>
  <si>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</si>
  <si>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</si>
  <si>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</si>
  <si>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</si>
  <si>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</si>
  <si>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</si>
  <si>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</si>
  <si>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</si>
  <si>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</si>
  <si>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</si>
  <si>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</si>
  <si>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</si>
  <si>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</si>
  <si>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</si>
  <si>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</si>
  <si>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</si>
  <si>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</si>
  <si>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</si>
  <si>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</si>
  <si>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</si>
  <si>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</si>
  <si>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</si>
  <si>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</si>
  <si>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</si>
  <si>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</si>
  <si>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</si>
  <si>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</si>
  <si>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</si>
  <si>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</si>
  <si>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</si>
  <si>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</si>
  <si>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</si>
  <si>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</si>
  <si>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</si>
  <si>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</si>
  <si>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</si>
  <si>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</si>
  <si>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</si>
  <si>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</si>
  <si>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</si>
  <si>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</si>
  <si>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</si>
  <si>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</si>
  <si>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</si>
  <si>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</si>
  <si>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</si>
  <si>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</si>
  <si>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</si>
  <si>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</si>
  <si>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</si>
  <si>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</si>
  <si>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</si>
  <si>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</si>
  <si>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</si>
  <si>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</si>
  <si>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</si>
  <si>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</si>
  <si>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</si>
  <si>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</si>
  <si>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</si>
  <si>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</si>
  <si>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</si>
  <si>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</si>
  <si>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</si>
  <si>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</si>
  <si>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</si>
  <si>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</si>
  <si>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</si>
  <si>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</si>
  <si>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</si>
  <si>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</si>
  <si>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</si>
  <si>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</si>
  <si>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</si>
  <si>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</si>
  <si>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</si>
  <si>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</si>
  <si>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</si>
  <si>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</si>
  <si>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</si>
  <si>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</si>
  <si>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</si>
  <si>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</si>
  <si>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</si>
  <si>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</si>
  <si>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</si>
  <si>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</si>
  <si>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</si>
  <si>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</si>
  <si>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</si>
  <si>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</si>
  <si>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</si>
  <si>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</si>
  <si>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</si>
  <si>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</si>
  <si>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</si>
  <si>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</si>
  <si>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</si>
  <si>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</si>
  <si>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</si>
  <si>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</si>
  <si>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</si>
  <si>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</si>
  <si>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</si>
  <si>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</si>
  <si>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</si>
  <si>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</si>
  <si>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</si>
  <si>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</si>
  <si>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</si>
  <si>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</si>
  <si>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</si>
  <si>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</si>
  <si>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</si>
  <si>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</si>
  <si>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</si>
  <si>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</si>
  <si>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</si>
  <si>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</si>
  <si>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</si>
  <si>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</si>
  <si>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</si>
  <si>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</si>
  <si>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</si>
  <si>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</si>
  <si>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</si>
  <si>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</si>
  <si>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</si>
  <si>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</si>
  <si>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</si>
  <si>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</si>
  <si>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</si>
  <si>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</si>
  <si>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</si>
  <si>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</si>
  <si>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</si>
  <si>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</si>
  <si>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</si>
  <si>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</si>
  <si>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</si>
  <si>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</si>
  <si>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</si>
  <si>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</si>
  <si>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</si>
  <si>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</si>
  <si>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</si>
  <si>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</si>
  <si>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</si>
  <si>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</si>
  <si>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</si>
  <si>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</si>
  <si>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</si>
  <si>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</si>
  <si>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</si>
  <si>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</si>
  <si>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</si>
  <si>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</si>
  <si>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</si>
  <si>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</si>
  <si>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</si>
  <si>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</si>
  <si>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</si>
  <si>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</si>
  <si>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</si>
  <si>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</si>
  <si>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</si>
  <si>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</si>
  <si>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</si>
  <si>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</si>
  <si>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</si>
  <si>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</si>
  <si>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</si>
  <si>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</si>
  <si>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</si>
  <si>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</si>
  <si>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</si>
  <si>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</si>
  <si>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</si>
  <si>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</si>
  <si>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</si>
  <si>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</si>
  <si>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</si>
  <si>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</si>
  <si>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</si>
  <si>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</si>
  <si>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</si>
  <si>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</si>
  <si>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</si>
  <si>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</si>
  <si>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</si>
  <si>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</si>
  <si>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</si>
  <si>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</si>
  <si>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</si>
  <si>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</si>
  <si>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</si>
  <si>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</si>
  <si>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</si>
  <si>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</si>
  <si>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</si>
  <si>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</si>
  <si>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</si>
  <si>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</si>
  <si>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</si>
  <si>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</si>
  <si>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</si>
  <si>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</si>
  <si>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</si>
  <si>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</si>
  <si>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</si>
  <si>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</si>
  <si>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</si>
  <si>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</si>
  <si>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</si>
  <si>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</si>
  <si>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</si>
  <si>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</si>
  <si>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</si>
  <si>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</si>
  <si>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</si>
  <si>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</si>
  <si>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</si>
  <si>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</si>
  <si>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</si>
  <si>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</si>
  <si>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</si>
  <si>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</si>
  <si>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</si>
  <si>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</si>
  <si>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</si>
  <si>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</si>
  <si>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</si>
  <si>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</si>
  <si>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</si>
  <si>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</si>
  <si>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</si>
  <si>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</si>
  <si>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</si>
  <si>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</si>
  <si>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</si>
  <si>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</si>
  <si>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</si>
  <si>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</si>
  <si>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</si>
  <si>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</si>
  <si>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</si>
  <si>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</si>
  <si>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</si>
  <si>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</si>
  <si>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</si>
  <si>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</si>
  <si>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</si>
  <si>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</si>
  <si>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</si>
  <si>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</si>
  <si>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</si>
  <si>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</si>
  <si>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</si>
  <si>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</si>
  <si>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</si>
  <si>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</si>
  <si>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</si>
  <si>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</si>
  <si>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</si>
  <si>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</si>
  <si>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</si>
  <si>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</si>
  <si>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</si>
  <si>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</si>
  <si>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</si>
  <si>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</si>
  <si>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</si>
  <si>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</si>
  <si>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</si>
  <si>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</si>
  <si>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</si>
  <si>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</si>
  <si>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</si>
  <si>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</si>
  <si>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</si>
  <si>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</si>
  <si>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</si>
  <si>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</si>
  <si>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</si>
  <si>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</si>
  <si>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</si>
  <si>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</si>
  <si>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</si>
  <si>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</si>
  <si>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</si>
  <si>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</si>
  <si>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</si>
  <si>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</si>
  <si>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</si>
  <si>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</si>
  <si>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</si>
  <si>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</si>
  <si>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</si>
  <si>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</si>
  <si>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</si>
  <si>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</si>
  <si>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</si>
  <si>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</si>
  <si>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</si>
  <si>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</si>
  <si>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</si>
  <si>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</si>
  <si>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</si>
  <si>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</si>
  <si>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</si>
  <si>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</si>
  <si>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</si>
  <si>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</si>
  <si>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</si>
  <si>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</si>
  <si>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</si>
  <si>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</si>
  <si>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</si>
  <si>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</si>
  <si>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</si>
  <si>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</si>
  <si>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</si>
  <si>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</si>
  <si>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</si>
  <si>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</si>
  <si>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</si>
  <si>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</si>
  <si>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</si>
  <si>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</si>
  <si>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</si>
  <si>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</si>
  <si>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</si>
  <si>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</si>
  <si>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</si>
  <si>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</si>
  <si>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</si>
  <si>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</si>
  <si>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</si>
  <si>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</si>
  <si>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</si>
  <si>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</si>
  <si>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</si>
  <si>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</si>
  <si>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</si>
  <si>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</si>
  <si>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</si>
  <si>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</si>
  <si>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</si>
  <si>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</si>
  <si>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</si>
  <si>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</si>
  <si>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</si>
  <si>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</si>
  <si>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</si>
  <si>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</si>
  <si>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</si>
  <si>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</si>
  <si>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</si>
  <si>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</si>
  <si>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</si>
  <si>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</si>
  <si>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</si>
  <si>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</si>
  <si>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</si>
  <si>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</si>
  <si>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</si>
  <si>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</si>
  <si>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</si>
  <si>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</si>
  <si>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</si>
  <si>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</si>
  <si>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</si>
  <si>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</si>
  <si>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</si>
  <si>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</si>
  <si>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</si>
  <si>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</si>
  <si>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</si>
  <si>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</si>
  <si>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</si>
  <si>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</si>
  <si>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</si>
  <si>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</si>
  <si>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</si>
  <si>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</si>
  <si>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</si>
  <si>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</si>
  <si>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</si>
  <si>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</si>
  <si>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</si>
  <si>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</si>
  <si>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</si>
  <si>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</si>
  <si>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</si>
  <si>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</si>
  <si>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</si>
  <si>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</si>
  <si>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</si>
  <si>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</si>
  <si>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</si>
  <si>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</si>
  <si>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</si>
  <si>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</si>
  <si>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</si>
  <si>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</si>
  <si>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</si>
  <si>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</si>
  <si>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</si>
  <si>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</si>
  <si>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</si>
  <si>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</si>
  <si>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</si>
  <si>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</si>
  <si>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</si>
  <si>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</si>
  <si>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</si>
  <si>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</si>
  <si>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</si>
  <si>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</si>
  <si>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</si>
  <si>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</si>
  <si>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</si>
  <si>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</si>
  <si>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</si>
  <si>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</si>
  <si>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</si>
  <si>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</si>
  <si>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</si>
  <si>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</si>
  <si>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</si>
  <si>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</si>
  <si>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</si>
  <si>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</si>
  <si>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</si>
  <si>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</si>
  <si>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</si>
  <si>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</si>
  <si>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</si>
  <si>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</si>
  <si>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</si>
  <si>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</si>
  <si>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</si>
  <si>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</si>
  <si>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</si>
  <si>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</si>
  <si>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</si>
  <si>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</si>
  <si>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</si>
  <si>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</si>
  <si>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</si>
  <si>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</si>
  <si>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</si>
  <si>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</si>
  <si>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</si>
  <si>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</si>
  <si>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</si>
  <si>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</si>
  <si>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</si>
  <si>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</si>
  <si>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</si>
  <si>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</si>
  <si>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</si>
  <si>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</si>
  <si>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</si>
  <si>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</si>
  <si>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</si>
  <si>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</si>
  <si>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</si>
  <si>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</si>
  <si>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</si>
  <si>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</si>
  <si>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</si>
  <si>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</si>
  <si>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</si>
  <si>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</si>
  <si>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</si>
  <si>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</si>
  <si>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</si>
  <si>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</si>
  <si>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</si>
  <si>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</si>
  <si>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</si>
  <si>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</si>
  <si>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</si>
  <si>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</si>
  <si>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</si>
  <si>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</si>
  <si>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</si>
  <si>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</si>
  <si>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</si>
  <si>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</si>
  <si>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</si>
  <si>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</si>
  <si>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</si>
  <si>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</si>
  <si>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</si>
  <si>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</si>
  <si>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</si>
  <si>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</si>
  <si>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</si>
  <si>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</si>
  <si>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</si>
  <si>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</si>
  <si>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</si>
  <si>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</si>
  <si>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</si>
  <si>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</si>
  <si>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</si>
  <si>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</si>
  <si>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</si>
  <si>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</si>
  <si>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</si>
  <si>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</si>
  <si>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</si>
  <si>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</si>
  <si>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</si>
  <si>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</si>
  <si>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</si>
  <si>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</si>
  <si>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</si>
  <si>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</si>
  <si>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</si>
  <si>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</si>
  <si>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</si>
  <si>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</si>
  <si>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</si>
  <si>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</si>
  <si>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</si>
  <si>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</si>
  <si>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</si>
  <si>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</si>
  <si>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</si>
  <si>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</si>
  <si>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</si>
  <si>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</si>
  <si>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</si>
  <si>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</si>
  <si>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</si>
  <si>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</si>
  <si>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</si>
  <si>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</si>
  <si>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</si>
  <si>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</si>
  <si>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</si>
  <si>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</si>
  <si>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</si>
  <si>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</si>
  <si>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</si>
  <si>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</si>
  <si>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</si>
  <si>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</si>
  <si>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</si>
  <si>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</si>
  <si>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</si>
  <si>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</si>
  <si>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</si>
  <si>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</si>
  <si>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</si>
  <si>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</si>
  <si>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</si>
  <si>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</si>
  <si>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</si>
  <si>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</si>
  <si>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</si>
  <si>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</si>
  <si>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</si>
  <si>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</si>
  <si>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</si>
  <si>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</si>
  <si>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</si>
  <si>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</si>
  <si>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</si>
  <si>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</si>
  <si>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</si>
  <si>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</si>
  <si>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</si>
  <si>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</si>
  <si>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</si>
  <si>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</si>
  <si>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</si>
  <si>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</si>
  <si>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</si>
  <si>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</si>
  <si>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</si>
  <si>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</si>
  <si>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</si>
  <si>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</si>
  <si>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</si>
  <si>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</si>
  <si>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</si>
  <si>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</si>
  <si>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</si>
  <si>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</si>
  <si>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</si>
  <si>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</si>
  <si>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</si>
  <si>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</si>
  <si>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</si>
  <si>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</si>
  <si>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</si>
  <si>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</si>
  <si>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</si>
  <si>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</si>
  <si>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</si>
  <si>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</si>
  <si>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</si>
  <si>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</si>
  <si>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</si>
  <si>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</si>
  <si>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</si>
  <si>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</si>
  <si>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</si>
  <si>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</si>
  <si>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</si>
  <si>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</si>
  <si>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</si>
  <si>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</si>
  <si>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</si>
  <si>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</si>
  <si>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</si>
  <si>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</si>
  <si>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</si>
  <si>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</si>
  <si>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</si>
  <si>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</si>
  <si>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</si>
  <si>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</si>
  <si>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</si>
  <si>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</si>
  <si>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</si>
  <si>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</si>
  <si>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</si>
  <si>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</si>
  <si>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</si>
  <si>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</si>
  <si>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</si>
  <si>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</si>
  <si>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</si>
  <si>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</si>
  <si>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</si>
  <si>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</si>
  <si>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</si>
  <si>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</si>
  <si>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</si>
  <si>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</si>
  <si>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</si>
  <si>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</si>
  <si>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</si>
  <si>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</si>
  <si>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</si>
  <si>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</si>
  <si>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</si>
  <si>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</si>
  <si>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</si>
  <si>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</si>
  <si>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</si>
  <si>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</si>
  <si>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</si>
  <si>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</si>
  <si>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</si>
  <si>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</si>
  <si>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</si>
  <si>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</si>
  <si>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</si>
  <si>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</si>
  <si>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</si>
  <si>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</si>
  <si>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</si>
  <si>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</si>
  <si>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</si>
  <si>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</si>
  <si>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</si>
  <si>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</si>
  <si>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</si>
  <si>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</si>
  <si>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</si>
  <si>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</si>
  <si>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</si>
  <si>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</si>
  <si>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</si>
  <si>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</si>
  <si>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</si>
  <si>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</si>
  <si>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</si>
  <si>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</si>
  <si>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</si>
  <si>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</si>
  <si>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</si>
  <si>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</si>
  <si>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</si>
  <si>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</si>
  <si>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</si>
  <si>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</si>
  <si>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</si>
  <si>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</si>
  <si>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</si>
  <si>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</si>
  <si>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</si>
  <si>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</si>
  <si>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</si>
  <si>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</si>
  <si>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</si>
  <si>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</si>
  <si>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</si>
  <si>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</si>
  <si>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</si>
  <si>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</si>
  <si>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</si>
  <si>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</si>
  <si>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</si>
  <si>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</si>
  <si>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</si>
  <si>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</si>
  <si>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</si>
  <si>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</si>
  <si>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</si>
  <si>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</si>
  <si>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</si>
  <si>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</si>
  <si>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</si>
  <si>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</si>
  <si>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</si>
  <si>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</si>
  <si>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</si>
  <si>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</si>
  <si>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</si>
  <si>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</si>
  <si>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</si>
  <si>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</si>
  <si>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</si>
  <si>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</si>
  <si>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</si>
  <si>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</si>
  <si>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</si>
  <si>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</si>
  <si>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</si>
  <si>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</si>
  <si>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</si>
  <si>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</si>
  <si>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</si>
  <si>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</si>
  <si>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</si>
  <si>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</si>
  <si>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</si>
  <si>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</si>
  <si>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</si>
  <si>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</si>
  <si>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</si>
  <si>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</si>
  <si>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</si>
  <si>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</si>
  <si>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</si>
  <si>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</si>
  <si>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</si>
  <si>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</si>
  <si>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</si>
  <si>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</si>
  <si>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</si>
  <si>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</si>
  <si>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</si>
  <si>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</si>
  <si>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</si>
  <si>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</si>
  <si>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</si>
  <si>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</si>
  <si>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</si>
  <si>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</si>
  <si>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</si>
  <si>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</si>
  <si>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</si>
  <si>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</si>
  <si>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</si>
  <si>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</si>
  <si>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</si>
  <si>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</si>
  <si>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</si>
  <si>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</si>
  <si>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</si>
  <si>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</si>
  <si>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</si>
  <si>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</si>
  <si>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</si>
  <si>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</si>
  <si>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</si>
  <si>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</si>
  <si>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</si>
  <si>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</si>
  <si>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</si>
  <si>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</si>
  <si>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</si>
  <si>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</si>
  <si>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</si>
  <si>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</si>
  <si>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</si>
  <si>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</si>
  <si>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</si>
  <si>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</si>
  <si>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</si>
  <si>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</si>
  <si>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</si>
  <si>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</si>
  <si>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</si>
  <si>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</si>
  <si>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</si>
  <si>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</si>
  <si>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</si>
  <si>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</si>
  <si>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</si>
  <si>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</si>
  <si>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</si>
  <si>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</si>
  <si>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</si>
  <si>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</si>
  <si>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</si>
  <si>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</si>
  <si>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</si>
  <si>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</si>
  <si>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</si>
  <si>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</si>
  <si>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</si>
  <si>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</si>
  <si>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</si>
  <si>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</si>
  <si>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</si>
  <si>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</si>
  <si>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</si>
  <si>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</si>
  <si>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</si>
  <si>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</si>
  <si>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</si>
  <si>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</si>
  <si>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</si>
  <si>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</si>
  <si>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</si>
  <si>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</si>
  <si>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</si>
  <si>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</si>
  <si>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</si>
  <si>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</si>
  <si>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</si>
  <si>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</si>
  <si>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</si>
  <si>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</si>
  <si>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</si>
  <si>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</si>
  <si>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</si>
  <si>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</si>
  <si>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</si>
  <si>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</si>
  <si>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</si>
  <si>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</si>
  <si>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</si>
  <si>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</si>
  <si>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</si>
  <si>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</si>
  <si>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</si>
  <si>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</si>
  <si>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</si>
  <si>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</si>
  <si>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</si>
  <si>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</si>
  <si>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</si>
  <si>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</si>
  <si>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</si>
  <si>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</si>
  <si>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</si>
  <si>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</si>
  <si>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</si>
  <si>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</si>
  <si>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</si>
  <si>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</si>
  <si>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</si>
  <si>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</si>
  <si>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</si>
  <si>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</si>
  <si>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</si>
  <si>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</si>
  <si>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</si>
  <si>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</si>
  <si>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</si>
  <si>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</si>
  <si>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</si>
  <si>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</si>
  <si>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</si>
  <si>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</si>
  <si>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</si>
  <si>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</si>
  <si>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</si>
  <si>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</si>
  <si>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</si>
  <si>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</si>
  <si>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</si>
  <si>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</si>
  <si>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</si>
  <si>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</si>
  <si>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</si>
  <si>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</si>
  <si>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</si>
  <si>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</si>
  <si>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</si>
  <si>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</si>
  <si>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</si>
  <si>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</si>
  <si>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</si>
  <si>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</si>
  <si>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</si>
  <si>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</si>
  <si>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</si>
  <si>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</si>
  <si>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</si>
  <si>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</si>
  <si>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</si>
  <si>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</si>
  <si>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</si>
  <si>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</si>
  <si>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</si>
  <si>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</si>
  <si>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</si>
  <si>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</si>
  <si>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</si>
  <si>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</si>
  <si>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</si>
  <si>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</si>
  <si>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</si>
  <si>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</si>
  <si>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</si>
  <si>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</si>
  <si>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</si>
  <si>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</si>
  <si>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</si>
  <si>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</si>
  <si>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</si>
  <si>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</si>
  <si>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</si>
  <si>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</si>
  <si>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</si>
  <si>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</si>
  <si>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</si>
  <si>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</si>
  <si>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</si>
  <si>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</si>
  <si>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</si>
  <si>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</si>
  <si>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</si>
  <si>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</si>
  <si>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</si>
  <si>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</si>
  <si>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</si>
  <si>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</si>
  <si>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</si>
  <si>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</si>
  <si>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</si>
  <si>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</si>
  <si>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</si>
  <si>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</si>
  <si>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</si>
  <si>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</si>
  <si>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</si>
  <si>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</si>
  <si>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</si>
  <si>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</si>
  <si>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</si>
  <si>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</si>
  <si>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</si>
  <si>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</si>
  <si>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</si>
  <si>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</si>
  <si>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</si>
  <si>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</si>
  <si>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</si>
  <si>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</si>
  <si>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</si>
  <si>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</si>
  <si>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</si>
  <si>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</si>
  <si>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</si>
  <si>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</si>
  <si>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</si>
  <si>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</si>
  <si>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</si>
  <si>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</si>
  <si>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</si>
  <si>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</si>
  <si>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</si>
  <si>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</si>
  <si>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</si>
  <si>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</si>
  <si>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</si>
  <si>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</si>
  <si>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</si>
  <si>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</si>
  <si>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</si>
  <si>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</si>
  <si>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</si>
  <si>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</si>
  <si>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</si>
  <si>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</si>
  <si>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</si>
  <si>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</si>
  <si>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</si>
  <si>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</si>
  <si>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</si>
  <si>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</si>
  <si>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</si>
  <si>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</si>
  <si>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</si>
  <si>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</si>
  <si>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</si>
  <si>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</si>
  <si>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</si>
  <si>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</si>
  <si>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</si>
  <si>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</si>
  <si>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</si>
  <si>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</si>
  <si>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</si>
  <si>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</si>
  <si>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</si>
  <si>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</si>
  <si>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</si>
  <si>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</si>
  <si>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</si>
  <si>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</si>
  <si>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</si>
  <si>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</si>
  <si>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</si>
  <si>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</si>
  <si>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</si>
  <si>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</si>
  <si>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</si>
  <si>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</si>
  <si>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</si>
  <si>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</si>
  <si>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</si>
  <si>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</si>
  <si>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</si>
  <si>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</si>
  <si>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</si>
  <si>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</si>
  <si>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</si>
  <si>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</si>
  <si>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</si>
  <si>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</si>
  <si>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</si>
  <si>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</si>
  <si>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</si>
  <si>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</si>
  <si>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</si>
  <si>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</si>
  <si>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</si>
  <si>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</si>
  <si>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</si>
  <si>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</si>
  <si>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</si>
  <si>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</si>
  <si>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</si>
  <si>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</si>
  <si>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</si>
  <si>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</si>
  <si>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</si>
  <si>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</si>
  <si>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</si>
  <si>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</si>
  <si>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</si>
  <si>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</si>
  <si>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</si>
  <si>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</si>
  <si>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</si>
  <si>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</si>
  <si>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</si>
  <si>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</si>
  <si>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</si>
  <si>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</si>
  <si>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</si>
  <si>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</si>
  <si>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</si>
  <si>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</si>
  <si>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</si>
  <si>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</si>
  <si>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</si>
  <si>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</si>
  <si>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</si>
  <si>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</si>
  <si>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</si>
  <si>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</si>
  <si>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</si>
  <si>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</si>
  <si>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</si>
  <si>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</si>
  <si>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</si>
  <si>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</si>
  <si>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</si>
  <si>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</si>
  <si>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</si>
  <si>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</si>
  <si>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</si>
  <si>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</si>
  <si>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</si>
  <si>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</si>
  <si>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</si>
  <si>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</si>
  <si>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</si>
  <si>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</si>
  <si>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</si>
  <si>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</si>
  <si>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</si>
  <si>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</si>
  <si>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</si>
  <si>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</si>
  <si>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</si>
  <si>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</si>
  <si>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</si>
  <si>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</si>
  <si>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</si>
  <si>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</si>
  <si>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</si>
  <si>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</si>
  <si>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</si>
  <si>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</si>
  <si>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</si>
  <si>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</si>
  <si>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</si>
  <si>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</si>
  <si>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</si>
  <si>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</si>
  <si>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</si>
  <si>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</si>
  <si>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</si>
  <si>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</si>
  <si>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</si>
  <si>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</si>
  <si>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</si>
  <si>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</si>
  <si>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</si>
  <si>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</si>
  <si>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</si>
  <si>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</si>
  <si>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</si>
  <si>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</si>
  <si>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</si>
  <si>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</si>
  <si>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</si>
  <si>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</si>
  <si>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</si>
  <si>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</si>
  <si>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</si>
  <si>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</si>
  <si>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</si>
  <si>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</si>
  <si>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</si>
  <si>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</si>
  <si>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</si>
  <si>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</si>
  <si>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</si>
  <si>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</si>
  <si>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</si>
  <si>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</si>
  <si>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</si>
  <si>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</si>
  <si>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</si>
  <si>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</si>
  <si>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</si>
  <si>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</si>
  <si>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</si>
  <si>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</si>
  <si>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</si>
  <si>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</si>
  <si>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</si>
  <si>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</si>
  <si>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</si>
  <si>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</si>
  <si>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</si>
  <si>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</si>
  <si>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</si>
  <si>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</si>
  <si>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</si>
  <si>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</si>
  <si>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</si>
  <si>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</si>
  <si>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</si>
  <si>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</si>
  <si>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</si>
  <si>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</si>
  <si>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</si>
  <si>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</si>
  <si>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</si>
  <si>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</si>
  <si>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</si>
  <si>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</si>
  <si>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</si>
  <si>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</si>
  <si>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</si>
  <si>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</si>
  <si>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</si>
  <si>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</si>
  <si>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</si>
  <si>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</si>
  <si>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</si>
  <si>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</si>
  <si>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</si>
  <si>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</si>
  <si>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</si>
  <si>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</si>
  <si>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</si>
  <si>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</si>
  <si>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</si>
  <si>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</si>
  <si>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</si>
  <si>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</si>
  <si>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</si>
  <si>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</si>
  <si>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</si>
  <si>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</si>
  <si>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</si>
  <si>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</si>
  <si>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</si>
  <si>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</si>
  <si>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</si>
  <si>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</si>
  <si>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</si>
  <si>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</si>
  <si>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</si>
  <si>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</si>
  <si>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</si>
  <si>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</si>
  <si>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</si>
  <si>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</si>
  <si>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</si>
  <si>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</si>
  <si>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</si>
  <si>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</si>
  <si>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</si>
  <si>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</si>
  <si>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</si>
  <si>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</si>
  <si>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</si>
  <si>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</si>
  <si>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</si>
  <si>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</si>
  <si>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</si>
  <si>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</si>
  <si>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</si>
  <si>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</si>
  <si>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</si>
  <si>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</si>
  <si>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</si>
  <si>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</si>
  <si>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</si>
  <si>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</si>
  <si>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</si>
  <si>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</si>
  <si>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</si>
  <si>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</si>
  <si>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</si>
  <si>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</si>
  <si>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</si>
  <si>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</si>
  <si>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</si>
  <si>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</si>
  <si>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</si>
  <si>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</si>
  <si>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</si>
  <si>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</si>
  <si>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</si>
  <si>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</si>
  <si>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</si>
  <si>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</si>
  <si>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</si>
  <si>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</si>
  <si>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</si>
  <si>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</si>
  <si>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</si>
  <si>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</si>
  <si>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</si>
  <si>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</si>
  <si>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</si>
  <si>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</si>
  <si>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</si>
  <si>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</si>
  <si>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</si>
  <si>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</si>
  <si>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</si>
  <si>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</si>
  <si>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</si>
  <si>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</si>
  <si>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</si>
  <si>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</si>
  <si>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</si>
  <si>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</si>
  <si>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</si>
  <si>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</si>
  <si>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</si>
  <si>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</si>
  <si>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</si>
  <si>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</si>
  <si>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</si>
  <si>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</si>
  <si>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</si>
  <si>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</si>
  <si>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</si>
  <si>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</si>
  <si>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</si>
  <si>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</si>
  <si>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</si>
  <si>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</si>
  <si>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</si>
  <si>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</si>
  <si>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</si>
  <si>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</si>
  <si>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</si>
  <si>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</si>
  <si>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</si>
  <si>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</si>
  <si>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</si>
  <si>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</si>
  <si>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</si>
  <si>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</si>
  <si>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</si>
  <si>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</si>
  <si>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</si>
  <si>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</si>
  <si>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</si>
  <si>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</si>
  <si>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</si>
  <si>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</si>
  <si>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</si>
  <si>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</si>
  <si>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</si>
  <si>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</si>
  <si>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</si>
  <si>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</si>
  <si>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</si>
  <si>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</si>
  <si>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</si>
  <si>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</si>
  <si>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</si>
  <si>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</si>
  <si>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</si>
  <si>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</si>
  <si>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</si>
  <si>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</si>
  <si>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</si>
  <si>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</si>
  <si>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</si>
  <si>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</si>
  <si>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</si>
  <si>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</si>
  <si>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</si>
  <si>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</si>
  <si>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</si>
  <si>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</si>
  <si>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</si>
  <si>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</si>
  <si>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</si>
  <si>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</si>
  <si>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</si>
  <si>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</si>
  <si>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</si>
  <si>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</si>
  <si>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</si>
  <si>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</si>
  <si>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</si>
  <si>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</si>
  <si>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</si>
  <si>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</si>
  <si>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</si>
  <si>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</si>
  <si>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</si>
  <si>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</si>
  <si>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</si>
  <si>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</si>
  <si>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</si>
  <si>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</si>
  <si>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</si>
  <si>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</si>
  <si>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</si>
  <si>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</si>
  <si>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</si>
  <si>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</si>
  <si>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</si>
  <si>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</si>
  <si>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</si>
  <si>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</si>
  <si>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</si>
  <si>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</si>
  <si>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</si>
  <si>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</si>
  <si>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</si>
  <si>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</si>
  <si>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</si>
  <si>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</si>
  <si>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</si>
  <si>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</si>
  <si>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</si>
  <si>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</si>
  <si>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</si>
  <si>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</si>
  <si>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</si>
  <si>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</si>
  <si>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</si>
  <si>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</si>
  <si>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</si>
  <si>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</si>
  <si>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</si>
  <si>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</si>
  <si>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</si>
  <si>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</si>
  <si>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</si>
  <si>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</si>
  <si>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</si>
  <si>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</si>
  <si>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</si>
  <si>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</si>
  <si>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</si>
  <si>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</si>
  <si>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</si>
  <si>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</si>
  <si>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</si>
  <si>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</si>
  <si>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</si>
  <si>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</si>
  <si>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</si>
  <si>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</si>
  <si>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</si>
  <si>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</si>
  <si>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</si>
  <si>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</si>
  <si>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</si>
  <si>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</si>
  <si>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</si>
  <si>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</si>
  <si>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</si>
  <si>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</si>
  <si>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</si>
  <si>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</si>
  <si>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</si>
  <si>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</si>
  <si>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</si>
  <si>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</si>
  <si>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</si>
  <si>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</si>
  <si>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</si>
  <si>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</si>
  <si>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</si>
  <si>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</si>
  <si>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</si>
  <si>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</si>
  <si>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</si>
  <si>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</si>
  <si>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</si>
  <si>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</si>
  <si>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</si>
  <si>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</si>
  <si>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</si>
  <si>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</si>
  <si>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</si>
  <si>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</si>
  <si>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</si>
  <si>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</si>
  <si>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</si>
  <si>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</si>
  <si>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</si>
  <si>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</si>
  <si>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</si>
  <si>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</si>
  <si>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</si>
  <si>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</si>
  <si>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</si>
  <si>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</si>
  <si>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</si>
  <si>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</si>
  <si>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</si>
  <si>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</si>
  <si>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</si>
  <si>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</si>
  <si>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</si>
  <si>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</si>
  <si>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</si>
  <si>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</si>
  <si>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</si>
  <si>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</si>
  <si>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</si>
  <si>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</si>
  <si>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</si>
  <si>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</si>
  <si>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</si>
  <si>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</si>
  <si>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</si>
  <si>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</si>
  <si>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</si>
  <si>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</si>
  <si>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</si>
  <si>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</si>
  <si>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</si>
  <si>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</si>
  <si>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</si>
  <si>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</si>
  <si>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</si>
  <si>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</si>
  <si>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</si>
  <si>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</si>
  <si>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</si>
  <si>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</si>
  <si>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</si>
  <si>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</si>
  <si>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</si>
  <si>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</si>
  <si>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</si>
  <si>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</si>
  <si>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</si>
  <si>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</si>
  <si>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</si>
  <si>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</si>
  <si>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</si>
  <si>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</si>
  <si>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</si>
  <si>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</si>
  <si>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</si>
  <si>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</si>
  <si>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</si>
  <si>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</si>
  <si>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</si>
  <si>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</si>
  <si>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</si>
  <si>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</si>
  <si>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</si>
  <si>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</si>
  <si>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</si>
  <si>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</si>
  <si>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</si>
  <si>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</si>
  <si>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</si>
  <si>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</si>
  <si>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</si>
  <si>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</si>
  <si>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</si>
  <si>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</si>
  <si>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</si>
  <si>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</si>
  <si>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</si>
  <si>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</si>
  <si>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</si>
  <si>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</si>
  <si>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</si>
  <si>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</si>
  <si>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</si>
  <si>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</si>
  <si>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</si>
  <si>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</si>
  <si>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</si>
  <si>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</si>
  <si>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</si>
  <si>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</si>
  <si>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</si>
  <si>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</si>
  <si>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</si>
  <si>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</si>
  <si>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</si>
  <si>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</si>
  <si>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</si>
  <si>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</si>
  <si>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</si>
  <si>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</si>
  <si>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</si>
  <si>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</si>
  <si>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</si>
  <si>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</si>
  <si>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</si>
  <si>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</si>
  <si>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</si>
  <si>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</si>
  <si>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</si>
  <si>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</si>
  <si>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</si>
  <si>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</si>
  <si>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</si>
  <si>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</si>
  <si>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</si>
  <si>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</si>
  <si>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</si>
  <si>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</si>
  <si>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</si>
  <si>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</si>
  <si>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</si>
  <si>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</si>
  <si>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</si>
  <si>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</si>
  <si>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</si>
  <si>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</si>
  <si>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</si>
  <si>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</si>
  <si>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</si>
  <si>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</si>
  <si>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</si>
  <si>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</si>
  <si>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</si>
  <si>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</si>
  <si>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</si>
  <si>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</si>
  <si>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</si>
  <si>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</si>
  <si>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</si>
  <si>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</si>
  <si>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</si>
  <si>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</si>
  <si>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</si>
  <si>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</si>
  <si>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</si>
  <si>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</si>
  <si>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</si>
  <si>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</si>
  <si>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</si>
  <si>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</si>
  <si>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</si>
  <si>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</si>
  <si>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</si>
  <si>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</si>
  <si>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</si>
  <si>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</si>
  <si>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</si>
  <si>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</si>
  <si>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</si>
  <si>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</si>
  <si>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</si>
  <si>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</si>
  <si>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</si>
  <si>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</si>
  <si>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</si>
  <si>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</si>
  <si>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</si>
  <si>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</si>
  <si>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</si>
  <si>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</si>
  <si>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</si>
  <si>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</si>
  <si>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</si>
  <si>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</si>
  <si>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</si>
  <si>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</si>
  <si>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</si>
  <si>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</si>
  <si>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</si>
  <si>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</si>
  <si>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</si>
  <si>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</si>
  <si>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</si>
  <si>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</si>
  <si>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</si>
  <si>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</si>
  <si>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</si>
  <si>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</si>
  <si>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</si>
  <si>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</si>
  <si>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</si>
  <si>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</si>
  <si>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</si>
  <si>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</si>
  <si>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</si>
  <si>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</si>
  <si>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</si>
  <si>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</si>
  <si>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</si>
  <si>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</si>
  <si>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</si>
  <si>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</si>
  <si>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</si>
  <si>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</si>
  <si>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</si>
  <si>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</si>
  <si>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</si>
  <si>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</si>
  <si>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</si>
  <si>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</si>
  <si>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</si>
  <si>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</si>
  <si>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</si>
  <si>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</si>
  <si>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</si>
  <si>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</si>
  <si>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</si>
  <si>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</si>
  <si>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</si>
  <si>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</si>
  <si>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</si>
  <si>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</si>
  <si>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</si>
  <si>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</si>
  <si>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</si>
  <si>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</si>
  <si>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</si>
  <si>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</si>
  <si>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</si>
  <si>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</si>
  <si>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</si>
  <si>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</si>
  <si>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</si>
  <si>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</si>
  <si>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</si>
  <si>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</si>
  <si>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</si>
  <si>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</si>
  <si>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</si>
  <si>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</si>
  <si>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</si>
  <si>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</si>
  <si>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</si>
  <si>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</si>
  <si>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</si>
  <si>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</si>
  <si>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</si>
  <si>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</si>
  <si>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</si>
  <si>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</si>
  <si>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</si>
  <si>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</si>
  <si>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</si>
  <si>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</si>
  <si>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</si>
  <si>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</si>
  <si>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</si>
  <si>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</si>
  <si>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</si>
  <si>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</si>
  <si>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</si>
  <si>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</si>
  <si>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</si>
  <si>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</si>
  <si>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</si>
  <si>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</si>
  <si>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</si>
  <si>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</si>
  <si>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</si>
  <si>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</si>
  <si>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</si>
  <si>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</si>
  <si>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</si>
  <si>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</si>
  <si>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</si>
  <si>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</si>
  <si>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</si>
  <si>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</si>
  <si>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</si>
  <si>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</si>
  <si>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</si>
  <si>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</si>
  <si>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</si>
  <si>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</si>
  <si>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</si>
  <si>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</si>
  <si>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</si>
  <si>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</si>
  <si>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</si>
  <si>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</si>
  <si>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</si>
  <si>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</si>
  <si>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</si>
  <si>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</si>
  <si>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</si>
  <si>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</si>
  <si>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</si>
  <si>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</si>
  <si>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</si>
  <si>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</si>
  <si>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</si>
  <si>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</si>
  <si>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</si>
  <si>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</si>
  <si>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</si>
  <si>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</si>
  <si>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</si>
  <si>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</si>
  <si>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</si>
  <si>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</si>
  <si>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</si>
  <si>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</si>
  <si>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</si>
  <si>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</si>
  <si>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</si>
  <si>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</si>
  <si>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</si>
  <si>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</si>
  <si>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</si>
  <si>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</si>
  <si>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</si>
  <si>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</si>
  <si>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</si>
  <si>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</si>
  <si>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</si>
  <si>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</si>
  <si>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</si>
  <si>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</si>
  <si>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</si>
  <si>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</si>
  <si>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</si>
  <si>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</si>
  <si>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</si>
  <si>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</si>
  <si>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</si>
  <si>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</si>
  <si>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</si>
  <si>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</si>
  <si>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</si>
  <si>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</si>
  <si>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</si>
  <si>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</si>
  <si>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</si>
  <si>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</si>
  <si>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</si>
  <si>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</si>
  <si>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</si>
  <si>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</si>
  <si>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</si>
  <si>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</si>
  <si>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</si>
  <si>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</si>
  <si>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</si>
  <si>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</si>
  <si>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</si>
  <si>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</si>
  <si>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</si>
  <si>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</si>
  <si>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</si>
  <si>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</si>
  <si>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</si>
  <si>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</si>
  <si>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</si>
  <si>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</si>
  <si>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</si>
  <si>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</si>
  <si>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</si>
  <si>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</si>
  <si>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</si>
  <si>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</si>
  <si>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</si>
  <si>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</si>
  <si>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</si>
  <si>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</si>
  <si>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</si>
  <si>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</si>
  <si>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</si>
  <si>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</si>
  <si>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</si>
  <si>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</si>
  <si>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</si>
  <si>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</si>
  <si>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</si>
  <si>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</si>
  <si>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</si>
  <si>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</si>
  <si>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</si>
  <si>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</si>
  <si>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</si>
  <si>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</si>
  <si>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</si>
  <si>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</si>
  <si>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</si>
  <si>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</si>
  <si>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</si>
  <si>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</si>
  <si>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</si>
  <si>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</si>
  <si>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</si>
  <si>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</si>
  <si>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</si>
  <si>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</si>
  <si>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</si>
  <si>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</si>
  <si>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</si>
  <si>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</si>
  <si>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</si>
  <si>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</si>
  <si>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</si>
  <si>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</si>
  <si>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</si>
  <si>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</si>
  <si>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</si>
  <si>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</si>
  <si>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</si>
  <si>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</si>
  <si>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</si>
  <si>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</si>
  <si>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</si>
  <si>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</si>
  <si>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</si>
  <si>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</si>
  <si>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</si>
  <si>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</si>
  <si>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</si>
  <si>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</si>
  <si>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</si>
  <si>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</si>
  <si>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</si>
  <si>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</si>
  <si>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</si>
  <si>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</si>
  <si>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</si>
  <si>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</si>
  <si>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</si>
  <si>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</si>
  <si>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</si>
  <si>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</si>
  <si>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</si>
  <si>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</si>
  <si>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</si>
  <si>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</si>
  <si>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</si>
  <si>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</si>
  <si>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</si>
  <si>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</si>
  <si>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</si>
  <si>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</si>
  <si>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</si>
  <si>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</si>
  <si>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</si>
  <si>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</si>
  <si>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</si>
  <si>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</si>
  <si>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</si>
  <si>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</si>
  <si>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</si>
  <si>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</si>
  <si>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</si>
  <si>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</si>
  <si>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</si>
  <si>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</si>
  <si>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</si>
  <si>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</si>
  <si>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</si>
  <si>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</si>
  <si>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</si>
  <si>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</si>
  <si>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</si>
  <si>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</si>
  <si>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</si>
  <si>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</si>
  <si>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</si>
  <si>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</si>
  <si>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</si>
  <si>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</si>
  <si>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</si>
  <si>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</si>
  <si>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</si>
  <si>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</si>
  <si>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</si>
  <si>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</si>
  <si>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</si>
  <si>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</si>
  <si>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</si>
  <si>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</si>
  <si>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</si>
  <si>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</si>
  <si>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</si>
  <si>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</si>
  <si>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</si>
  <si>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</si>
  <si>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</si>
  <si>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</si>
  <si>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</si>
  <si>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</si>
  <si>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</si>
  <si>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</si>
  <si>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</si>
  <si>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</si>
  <si>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</si>
  <si>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</si>
  <si>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</si>
  <si>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</si>
  <si>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</si>
  <si>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</si>
  <si>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</si>
  <si>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</si>
  <si>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</si>
  <si>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</si>
  <si>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</si>
  <si>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</si>
  <si>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</si>
  <si>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</si>
  <si>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</si>
  <si>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</si>
  <si>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</si>
  <si>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</si>
  <si>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</si>
  <si>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</si>
  <si>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</si>
  <si>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</si>
  <si>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</si>
  <si>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</si>
  <si>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</si>
  <si>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</si>
  <si>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</si>
  <si>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</si>
  <si>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</si>
  <si>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</si>
  <si>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</si>
  <si>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</si>
  <si>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</si>
  <si>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</si>
  <si>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</si>
  <si>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</si>
  <si>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</si>
  <si>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</si>
  <si>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</si>
  <si>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</si>
  <si>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</si>
  <si>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</si>
  <si>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</si>
  <si>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</si>
  <si>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</si>
  <si>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</si>
  <si>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</si>
  <si>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</si>
  <si>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</si>
  <si>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</si>
  <si>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</si>
  <si>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</si>
  <si>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</si>
  <si>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</si>
  <si>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</si>
  <si>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</si>
  <si>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</si>
  <si>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</si>
  <si>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</si>
  <si>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</si>
  <si>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</si>
  <si>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</si>
  <si>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</si>
  <si>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</si>
  <si>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</si>
  <si>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</si>
  <si>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</si>
  <si>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</si>
  <si>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</si>
  <si>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</si>
  <si>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</si>
  <si>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</si>
  <si>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</si>
  <si>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</si>
  <si>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</si>
  <si>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</si>
  <si>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</si>
  <si>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</si>
  <si>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</si>
  <si>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</si>
  <si>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</si>
  <si>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</si>
  <si>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</si>
  <si>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</si>
  <si>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</si>
  <si>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</si>
  <si>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</si>
  <si>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</si>
  <si>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</si>
  <si>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</si>
  <si>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</si>
  <si>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</si>
  <si>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</si>
  <si>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</si>
  <si>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</si>
  <si>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</si>
  <si>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</si>
  <si>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</si>
  <si>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</si>
  <si>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</si>
  <si>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</si>
  <si>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</si>
  <si>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</si>
  <si>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</si>
  <si>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</si>
  <si>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</si>
  <si>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</si>
  <si>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</si>
  <si>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</si>
  <si>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</si>
  <si>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</si>
  <si>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</si>
  <si>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</si>
  <si>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</si>
  <si>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</si>
  <si>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</si>
  <si>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</si>
  <si>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</si>
  <si>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</si>
  <si>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</si>
  <si>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</si>
  <si>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</si>
  <si>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</si>
  <si>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</si>
  <si>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</si>
  <si>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</si>
  <si>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</si>
  <si>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</si>
  <si>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</si>
  <si>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</si>
  <si>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</si>
  <si>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</si>
  <si>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</si>
  <si>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</si>
  <si>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</si>
  <si>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</si>
  <si>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</si>
  <si>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</si>
  <si>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</si>
  <si>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</si>
  <si>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</si>
  <si>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</si>
  <si>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</si>
  <si>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</si>
  <si>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</si>
  <si>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</si>
  <si>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</si>
  <si>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</si>
  <si>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</si>
  <si>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</si>
  <si>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</si>
  <si>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</si>
  <si>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</si>
  <si>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</si>
  <si>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</si>
  <si>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</si>
  <si>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</si>
  <si>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</si>
  <si>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</si>
  <si>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</si>
  <si>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</si>
  <si>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</si>
  <si>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</si>
  <si>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</si>
  <si>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</si>
  <si>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</si>
  <si>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</si>
  <si>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</si>
  <si>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</si>
  <si>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</si>
  <si>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</si>
  <si>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</si>
  <si>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</si>
  <si>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</si>
  <si>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</si>
  <si>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</si>
  <si>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</si>
  <si>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</si>
  <si>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</si>
  <si>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</si>
  <si>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</si>
  <si>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</si>
  <si>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</si>
  <si>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</si>
  <si>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</si>
  <si>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</si>
  <si>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</si>
  <si>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</si>
  <si>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</si>
  <si>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</si>
  <si>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</si>
  <si>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</si>
  <si>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</si>
  <si>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</si>
  <si>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</si>
  <si>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</si>
  <si>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</si>
  <si>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</si>
  <si>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</si>
  <si>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</si>
  <si>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</si>
  <si>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</si>
  <si>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</si>
  <si>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</si>
  <si>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</si>
  <si>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</si>
  <si>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</si>
  <si>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</si>
  <si>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</si>
  <si>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</si>
  <si>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</si>
  <si>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</si>
  <si>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</si>
  <si>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</si>
  <si>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</si>
  <si>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</si>
  <si>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</si>
  <si>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</si>
  <si>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</si>
  <si>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</si>
  <si>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</si>
  <si>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</si>
  <si>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</si>
  <si>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</si>
  <si>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</si>
  <si>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</si>
  <si>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</si>
  <si>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</si>
  <si>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</si>
  <si>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</si>
  <si>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</si>
  <si>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</si>
  <si>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</si>
  <si>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</si>
  <si>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</si>
  <si>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</si>
  <si>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</si>
  <si>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</si>
  <si>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</si>
  <si>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</si>
  <si>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</si>
  <si>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</si>
  <si>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</si>
  <si>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</si>
  <si>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</si>
  <si>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</si>
  <si>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</si>
  <si>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</si>
  <si>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</si>
  <si>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</si>
  <si>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</si>
  <si>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</si>
  <si>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</si>
  <si>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</si>
  <si>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</si>
  <si>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</si>
  <si>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</si>
  <si>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</si>
  <si>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</si>
  <si>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</si>
  <si>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</si>
  <si>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</si>
  <si>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</si>
  <si>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</si>
  <si>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</si>
  <si>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</si>
  <si>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</si>
  <si>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</si>
  <si>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</si>
  <si>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</si>
  <si>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</si>
  <si>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</si>
  <si>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</si>
  <si>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</si>
  <si>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</si>
  <si>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</si>
  <si>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</si>
  <si>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</si>
  <si>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</si>
  <si>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</si>
  <si>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</si>
  <si>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</si>
  <si>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</si>
  <si>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</si>
  <si>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</si>
  <si>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</si>
  <si>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</si>
  <si>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</si>
  <si>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</si>
  <si>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</si>
  <si>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</si>
  <si>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</si>
  <si>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</si>
  <si>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</si>
  <si>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</si>
  <si>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</si>
  <si>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</si>
  <si>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</si>
  <si>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</si>
  <si>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</si>
  <si>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</si>
  <si>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</si>
  <si>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</si>
  <si>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</si>
  <si>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</si>
  <si>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</si>
  <si>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</si>
  <si>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</si>
  <si>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</si>
  <si>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</si>
  <si>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</si>
  <si>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</si>
  <si>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</si>
  <si>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</si>
  <si>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</si>
  <si>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</si>
  <si>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</si>
  <si>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</si>
  <si>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</si>
  <si>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</si>
  <si>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</si>
  <si>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</si>
  <si>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</si>
  <si>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</si>
  <si>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</si>
  <si>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</si>
  <si>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</si>
  <si>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</si>
  <si>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</si>
  <si>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</si>
  <si>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</si>
  <si>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</si>
  <si>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</si>
  <si>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</si>
  <si>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</si>
  <si>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</si>
  <si>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</si>
  <si>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</si>
  <si>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</si>
  <si>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</si>
  <si>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</si>
  <si>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</si>
  <si>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</si>
  <si>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</si>
  <si>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</si>
  <si>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</si>
  <si>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</si>
  <si>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</si>
  <si>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</si>
  <si>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</si>
  <si>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</si>
  <si>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</si>
  <si>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</si>
  <si>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</si>
  <si>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</si>
  <si>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</si>
  <si>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</si>
  <si>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</si>
  <si>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</si>
  <si>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</si>
  <si>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</si>
  <si>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</si>
  <si>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</si>
  <si>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</si>
  <si>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</si>
  <si>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</si>
  <si>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</si>
  <si>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</si>
  <si>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</si>
  <si>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</si>
  <si>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</si>
  <si>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</si>
  <si>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</si>
  <si>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</si>
  <si>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</si>
  <si>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</si>
  <si>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</si>
  <si>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</si>
  <si>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</si>
  <si>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</si>
  <si>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</si>
  <si>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</si>
  <si>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</si>
  <si>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</si>
  <si>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</si>
  <si>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</si>
  <si>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</si>
  <si>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</si>
  <si>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</si>
  <si>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</si>
  <si>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</si>
  <si>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</si>
  <si>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</si>
  <si>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</si>
  <si>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</si>
  <si>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</si>
  <si>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</si>
  <si>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</si>
  <si>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</si>
  <si>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</si>
  <si>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</si>
  <si>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</si>
  <si>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</si>
  <si>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</si>
  <si>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</si>
  <si>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</si>
  <si>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</si>
  <si>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</si>
  <si>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</si>
  <si>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</si>
  <si>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</si>
  <si>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</si>
  <si>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</si>
  <si>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</si>
  <si>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</si>
  <si>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</si>
  <si>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</si>
  <si>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</si>
  <si>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</si>
  <si>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</si>
  <si>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</si>
  <si>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</si>
  <si>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</si>
  <si>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</si>
  <si>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</si>
  <si>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</si>
  <si>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</si>
  <si>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</si>
  <si>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</si>
  <si>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</si>
  <si>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</si>
  <si>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</si>
  <si>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</si>
  <si>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</si>
  <si>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</si>
  <si>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</si>
  <si>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</si>
  <si>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</si>
  <si>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</si>
  <si>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</si>
  <si>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</si>
  <si>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</si>
  <si>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</si>
  <si>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</si>
  <si>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</si>
  <si>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</si>
  <si>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</si>
  <si>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</si>
  <si>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</si>
  <si>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</si>
  <si>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</si>
  <si>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</si>
  <si>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</si>
  <si>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</si>
  <si>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</si>
  <si>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</si>
  <si>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</si>
  <si>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</si>
  <si>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</si>
  <si>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</si>
  <si>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</si>
  <si>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</si>
  <si>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</si>
  <si>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</si>
  <si>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</si>
  <si>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</si>
  <si>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</si>
  <si>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</si>
  <si>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</si>
  <si>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</si>
  <si>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</si>
  <si>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</si>
  <si>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</si>
  <si>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</si>
  <si>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</si>
  <si>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</si>
  <si>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</si>
  <si>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</si>
  <si>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</si>
  <si>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</si>
  <si>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</si>
  <si>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</si>
  <si>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</si>
  <si>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</si>
  <si>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</si>
  <si>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</si>
  <si>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</si>
  <si>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</si>
  <si>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</si>
  <si>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</si>
  <si>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</si>
  <si>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</si>
  <si>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</si>
  <si>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</si>
  <si>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</si>
  <si>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</si>
  <si>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</si>
  <si>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</si>
  <si>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</si>
  <si>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</si>
  <si>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</si>
  <si>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</si>
  <si>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</si>
  <si>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</si>
  <si>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</si>
  <si>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</si>
  <si>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</si>
  <si>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</si>
  <si>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</si>
  <si>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</si>
  <si>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</si>
  <si>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</si>
  <si>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</si>
  <si>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</si>
  <si>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</si>
  <si>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</si>
  <si>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</si>
  <si>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</si>
  <si>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</si>
  <si>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</si>
  <si>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</si>
  <si>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</si>
  <si>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</si>
  <si>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</si>
  <si>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</si>
  <si>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</si>
  <si>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</si>
  <si>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</si>
  <si>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</si>
  <si>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</si>
  <si>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</si>
  <si>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</si>
  <si>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</si>
  <si>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</si>
  <si>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</si>
  <si>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</si>
  <si>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</si>
  <si>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</si>
  <si>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</si>
  <si>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</si>
  <si>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</si>
  <si>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</si>
  <si>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</si>
  <si>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</si>
  <si>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</si>
  <si>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</si>
  <si>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</si>
  <si>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</si>
  <si>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</si>
  <si>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</si>
  <si>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</si>
  <si>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</si>
  <si>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</si>
  <si>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</si>
  <si>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</si>
  <si>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</si>
  <si>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</si>
  <si>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</si>
  <si>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</si>
  <si>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</si>
  <si>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</si>
  <si>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</si>
  <si>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</si>
  <si>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</si>
  <si>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</si>
  <si>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</si>
  <si>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</si>
  <si>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</si>
  <si>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</si>
  <si>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</si>
  <si>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</si>
  <si>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</si>
  <si>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</si>
  <si>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</si>
  <si>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</si>
  <si>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</si>
  <si>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</si>
  <si>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</si>
  <si>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</si>
  <si>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</si>
  <si>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</si>
  <si>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</si>
  <si>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</si>
  <si>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</si>
  <si>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</si>
  <si>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</si>
  <si>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</si>
  <si>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</si>
  <si>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</si>
  <si>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</si>
  <si>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</si>
  <si>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</si>
  <si>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</si>
  <si>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</si>
  <si>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</si>
  <si>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</si>
  <si>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</si>
  <si>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</si>
  <si>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</si>
  <si>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</si>
  <si>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</si>
  <si>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</si>
  <si>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</si>
  <si>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</si>
  <si>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</si>
  <si>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</si>
  <si>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</si>
  <si>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</si>
  <si>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</si>
  <si>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</si>
  <si>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</si>
  <si>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</si>
  <si>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</si>
  <si>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</si>
  <si>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</si>
  <si>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</si>
  <si>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</si>
  <si>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</si>
  <si>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</si>
  <si>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</si>
  <si>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</si>
  <si>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</si>
  <si>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</si>
  <si>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</si>
  <si>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</si>
  <si>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</si>
  <si>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</si>
  <si>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</si>
  <si>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</si>
  <si>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</si>
  <si>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</si>
  <si>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</si>
  <si>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</si>
  <si>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</si>
  <si>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</si>
  <si>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</si>
  <si>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</si>
  <si>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</si>
  <si>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</si>
  <si>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</si>
  <si>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</si>
  <si>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</si>
  <si>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</si>
  <si>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</si>
  <si>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</si>
  <si>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</si>
  <si>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</si>
  <si>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</si>
  <si>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</si>
  <si>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</si>
  <si>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</si>
  <si>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</si>
  <si>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</si>
  <si>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</si>
  <si>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</si>
  <si>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</si>
  <si>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</si>
  <si>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</si>
  <si>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</si>
  <si>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</si>
  <si>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</si>
  <si>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</si>
  <si>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</si>
  <si>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</si>
  <si>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</si>
  <si>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</si>
  <si>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</si>
  <si>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</si>
  <si>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</si>
  <si>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</si>
  <si>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</si>
  <si>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</si>
  <si>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</si>
  <si>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</si>
  <si>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</si>
  <si>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</si>
  <si>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</si>
  <si>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</si>
  <si>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</si>
  <si>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</si>
  <si>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</si>
  <si>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</si>
  <si>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</si>
  <si>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</si>
  <si>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</si>
  <si>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</si>
  <si>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</si>
  <si>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</si>
  <si>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</si>
  <si>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</si>
  <si>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</si>
  <si>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</si>
  <si>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</si>
  <si>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</si>
  <si>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</si>
  <si>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</si>
  <si>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</si>
  <si>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</si>
  <si>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</si>
  <si>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</si>
  <si>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</si>
  <si>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</si>
  <si>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</si>
  <si>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</si>
  <si>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</si>
  <si>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</si>
  <si>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</si>
  <si>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</si>
  <si>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</si>
  <si>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</si>
  <si>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</si>
  <si>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</si>
  <si>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</si>
  <si>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</si>
  <si>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</si>
  <si>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</si>
  <si>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</si>
  <si>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</si>
  <si>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</si>
  <si>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</si>
  <si>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</si>
  <si>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</si>
  <si>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</si>
  <si>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</si>
  <si>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</si>
  <si>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</si>
  <si>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</si>
  <si>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</si>
  <si>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</si>
  <si>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</si>
  <si>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</si>
  <si>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</si>
  <si>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</si>
  <si>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</si>
  <si>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</si>
  <si>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</si>
  <si>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</si>
  <si>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</si>
  <si>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</si>
  <si>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</si>
  <si>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</si>
  <si>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</si>
  <si>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</si>
  <si>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</si>
  <si>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</si>
  <si>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</si>
  <si>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</si>
  <si>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</si>
  <si>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</si>
  <si>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</si>
  <si>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</si>
  <si>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</si>
  <si>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</si>
  <si>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</si>
  <si>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</si>
  <si>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</si>
  <si>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</si>
  <si>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</si>
  <si>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</si>
  <si>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</si>
  <si>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</si>
  <si>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</si>
  <si>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</si>
  <si>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</si>
  <si>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</si>
  <si>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</si>
  <si>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</si>
  <si>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</si>
  <si>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</si>
  <si>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</si>
  <si>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</si>
  <si>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</si>
  <si>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</si>
  <si>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</si>
  <si>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</si>
  <si>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</si>
  <si>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</si>
  <si>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</si>
  <si>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</si>
  <si>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</si>
  <si>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</si>
  <si>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</si>
  <si>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</si>
  <si>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</si>
  <si>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</si>
  <si>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</si>
  <si>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</si>
  <si>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</si>
  <si>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</si>
  <si>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</si>
  <si>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</si>
  <si>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</si>
  <si>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</si>
  <si>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</si>
  <si>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</si>
  <si>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</si>
  <si>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</si>
  <si>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</si>
  <si>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</si>
  <si>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</si>
  <si>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</si>
  <si>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</si>
  <si>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</si>
  <si>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</si>
  <si>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</si>
  <si>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</si>
  <si>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</si>
  <si>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</si>
  <si>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</si>
  <si>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</si>
  <si>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</si>
  <si>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</si>
  <si>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</si>
  <si>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</si>
  <si>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</si>
  <si>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</si>
  <si>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</si>
  <si>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</si>
  <si>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</si>
  <si>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</si>
  <si>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</si>
  <si>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</si>
  <si>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</si>
  <si>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</si>
  <si>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</si>
  <si>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</si>
  <si>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</si>
  <si>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</si>
  <si>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</si>
  <si>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</si>
  <si>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</si>
  <si>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</si>
  <si>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</si>
  <si>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</si>
  <si>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</si>
  <si>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</si>
  <si>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</si>
  <si>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</si>
  <si>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</si>
  <si>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</si>
  <si>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</si>
  <si>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</si>
  <si>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</si>
  <si>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</si>
  <si>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</si>
  <si>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</si>
  <si>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</si>
  <si>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</si>
  <si>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</si>
  <si>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</si>
  <si>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</si>
  <si>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</si>
  <si>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</si>
  <si>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</si>
  <si>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</si>
  <si>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</si>
  <si>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</si>
  <si>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</si>
  <si>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</si>
  <si>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</si>
  <si>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</si>
  <si>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</si>
  <si>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</si>
  <si>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</si>
  <si>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</si>
  <si>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</si>
  <si>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</si>
  <si>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</si>
  <si>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</si>
  <si>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</si>
  <si>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</si>
  <si>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</si>
  <si>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</si>
  <si>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</si>
  <si>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</si>
  <si>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</si>
  <si>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</si>
  <si>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</si>
  <si>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</si>
  <si>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</si>
  <si>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</si>
  <si>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</si>
  <si>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</si>
  <si>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</si>
  <si>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</si>
  <si>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</si>
  <si>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</si>
  <si>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</si>
  <si>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</si>
  <si>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</si>
  <si>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</si>
  <si>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</si>
  <si>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</si>
  <si>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</si>
  <si>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</si>
  <si>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</si>
  <si>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</si>
  <si>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</si>
  <si>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</si>
  <si>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</si>
  <si>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</si>
  <si>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</si>
  <si>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</si>
  <si>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</si>
  <si>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</si>
  <si>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</si>
  <si>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</si>
  <si>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</si>
  <si>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</si>
  <si>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</si>
  <si>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</si>
  <si>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</si>
  <si>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</si>
  <si>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</si>
  <si>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</si>
  <si>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</si>
  <si>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</si>
  <si>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</si>
  <si>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</si>
  <si>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</si>
  <si>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</si>
  <si>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</si>
  <si>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</si>
  <si>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</si>
  <si>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</si>
  <si>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</si>
  <si>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</si>
  <si>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</si>
  <si>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</si>
  <si>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</si>
  <si>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</si>
  <si>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</si>
  <si>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</si>
  <si>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</si>
  <si>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</si>
  <si>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</si>
  <si>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</si>
  <si>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</si>
  <si>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</si>
  <si>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</si>
  <si>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</si>
  <si>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</si>
  <si>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</si>
  <si>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</si>
  <si>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</si>
  <si>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</si>
  <si>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</si>
  <si>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</si>
  <si>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</si>
  <si>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</si>
  <si>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</si>
  <si>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</si>
  <si>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</si>
  <si>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</si>
  <si>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</si>
  <si>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</si>
  <si>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</si>
  <si>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</si>
  <si>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</si>
  <si>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</si>
  <si>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</si>
  <si>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</si>
  <si>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</si>
  <si>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</si>
  <si>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</si>
  <si>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</si>
  <si>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</si>
  <si>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</si>
  <si>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</si>
  <si>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</si>
  <si>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</si>
  <si>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</si>
  <si>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</si>
  <si>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</si>
  <si>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</si>
  <si>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</si>
  <si>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</si>
  <si>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</si>
  <si>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</si>
  <si>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</si>
  <si>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</si>
  <si>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</si>
  <si>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</si>
  <si>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</si>
  <si>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</si>
  <si>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</si>
  <si>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</si>
  <si>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</si>
  <si>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</si>
  <si>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</si>
  <si>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</si>
  <si>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</si>
  <si>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</si>
  <si>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</si>
  <si>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</si>
  <si>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</si>
  <si>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</si>
  <si>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</si>
  <si>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</si>
  <si>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</si>
  <si>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</si>
  <si>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</si>
  <si>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</si>
  <si>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</si>
  <si>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</si>
  <si>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</si>
  <si>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</si>
  <si>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</si>
  <si>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</si>
  <si>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</si>
  <si>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</si>
  <si>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</si>
  <si>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</si>
  <si>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</si>
  <si>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</si>
  <si>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</si>
  <si>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</si>
  <si>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</si>
  <si>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</si>
  <si>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</si>
  <si>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</si>
  <si>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</si>
  <si>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</si>
  <si>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</si>
  <si>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</si>
  <si>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</si>
  <si>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</si>
  <si>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</si>
  <si>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</si>
  <si>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</si>
  <si>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</si>
  <si>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</si>
  <si>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</si>
  <si>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</si>
  <si>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</si>
  <si>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</si>
  <si>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</si>
  <si>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</si>
  <si>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</si>
  <si>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</si>
  <si>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</si>
  <si>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</si>
  <si>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</si>
  <si>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</si>
  <si>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</si>
  <si>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</si>
  <si>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</si>
  <si>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</si>
  <si>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</si>
  <si>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</si>
  <si>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</si>
  <si>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</si>
  <si>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</si>
  <si>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</si>
  <si>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</si>
  <si>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</si>
  <si>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</si>
  <si>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</si>
  <si>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</si>
  <si>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</si>
  <si>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</si>
  <si>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</si>
  <si>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</si>
  <si>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</si>
  <si>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</si>
  <si>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</si>
  <si>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</si>
  <si>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</si>
  <si>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</si>
  <si>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</si>
  <si>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</si>
  <si>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</si>
  <si>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</si>
  <si>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</si>
  <si>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</si>
  <si>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</si>
  <si>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</si>
  <si>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</si>
  <si>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</si>
  <si>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</si>
  <si>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</si>
  <si>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</si>
  <si>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</si>
  <si>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</si>
  <si>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</si>
  <si>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</si>
  <si>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</si>
  <si>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</si>
  <si>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</si>
  <si>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</si>
  <si>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</si>
  <si>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</si>
  <si>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</si>
  <si>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</si>
  <si>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</si>
  <si>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</si>
  <si>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</si>
  <si>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</si>
  <si>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</si>
  <si>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</si>
  <si>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</si>
  <si>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</si>
  <si>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</si>
  <si>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</si>
  <si>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</si>
  <si>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</si>
  <si>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</si>
  <si>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</si>
  <si>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</si>
  <si>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</si>
  <si>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</si>
  <si>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</si>
  <si>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</si>
  <si>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</si>
  <si>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</si>
  <si>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</si>
  <si>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</si>
  <si>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</si>
  <si>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</si>
  <si>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</si>
  <si>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</si>
  <si>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</si>
  <si>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</si>
  <si>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</si>
  <si>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</si>
  <si>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</si>
  <si>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</si>
  <si>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</si>
  <si>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</si>
  <si>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</si>
  <si>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</si>
  <si>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</si>
  <si>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</si>
  <si>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</si>
  <si>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</si>
  <si>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</si>
  <si>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</si>
  <si>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</si>
  <si>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</si>
  <si>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</si>
  <si>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</si>
  <si>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</si>
  <si>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</si>
  <si>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</si>
  <si>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</si>
  <si>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</si>
  <si>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</si>
  <si>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</si>
  <si>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</si>
  <si>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</si>
  <si>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</si>
  <si>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</si>
  <si>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</si>
  <si>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</si>
  <si>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</si>
  <si>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</si>
  <si>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</si>
  <si>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</si>
  <si>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</si>
  <si>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</si>
  <si>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</si>
  <si>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</si>
  <si>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</si>
  <si>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</si>
  <si>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</si>
  <si>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</si>
  <si>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</si>
  <si>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</si>
  <si>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</si>
  <si>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</si>
  <si>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</si>
  <si>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</si>
  <si>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</si>
  <si>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</si>
  <si>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</si>
  <si>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</si>
  <si>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</si>
  <si>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</si>
  <si>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</si>
  <si>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</si>
  <si>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</si>
  <si>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</si>
  <si>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</si>
  <si>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</si>
  <si>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</si>
  <si>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</si>
  <si>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</si>
  <si>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</si>
  <si>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</si>
  <si>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</si>
  <si>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</si>
  <si>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</si>
  <si>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</si>
  <si>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</si>
  <si>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</si>
  <si>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</si>
  <si>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</si>
  <si>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</si>
  <si>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</si>
  <si>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</si>
  <si>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</si>
  <si>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</si>
  <si>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</si>
  <si>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</si>
  <si>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</si>
  <si>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</si>
  <si>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</si>
  <si>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</si>
  <si>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</si>
  <si>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</si>
  <si>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</si>
  <si>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</si>
  <si>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</si>
  <si>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</si>
  <si>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</si>
  <si>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</si>
  <si>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</si>
  <si>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</si>
  <si>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</si>
  <si>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</si>
  <si>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</si>
  <si>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</si>
  <si>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</si>
  <si>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</si>
  <si>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</si>
  <si>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</si>
  <si>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</si>
  <si>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</si>
  <si>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</si>
  <si>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</si>
  <si>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</si>
  <si>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</si>
  <si>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</si>
  <si>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</si>
  <si>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</si>
  <si>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</si>
  <si>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</si>
  <si>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</si>
  <si>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</si>
  <si>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</si>
  <si>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</si>
  <si>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</si>
  <si>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</si>
  <si>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</si>
  <si>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</si>
  <si>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</si>
  <si>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</si>
  <si>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</si>
  <si>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</si>
  <si>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</si>
  <si>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</si>
  <si>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</si>
  <si>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</si>
  <si>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</si>
  <si>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</si>
  <si>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</si>
  <si>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</si>
  <si>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</si>
  <si>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</si>
  <si>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</si>
  <si>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</si>
  <si>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</si>
  <si>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</si>
  <si>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</si>
  <si>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</si>
  <si>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</si>
  <si>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</si>
  <si>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</si>
  <si>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</si>
  <si>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</si>
  <si>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</si>
  <si>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</si>
  <si>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</si>
  <si>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</si>
  <si>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</si>
  <si>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</si>
  <si>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</si>
  <si>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</si>
  <si>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</si>
  <si>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</si>
  <si>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</si>
  <si>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</si>
  <si>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</si>
  <si>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</si>
  <si>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</si>
  <si>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</si>
  <si>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</si>
  <si>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</si>
  <si>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</si>
  <si>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</si>
  <si>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</si>
  <si>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</si>
  <si>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</si>
  <si>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</si>
  <si>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</si>
  <si>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</si>
  <si>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</si>
  <si>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</si>
  <si>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</si>
  <si>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</si>
  <si>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</si>
  <si>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</si>
  <si>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</si>
  <si>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</si>
  <si>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</si>
  <si>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</si>
  <si>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</si>
  <si>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</si>
  <si>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</si>
  <si>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</si>
  <si>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</si>
  <si>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</si>
  <si>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</si>
  <si>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</si>
  <si>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</si>
  <si>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</si>
  <si>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</si>
  <si>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</si>
  <si>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</si>
  <si>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</si>
  <si>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</si>
  <si>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</si>
  <si>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</si>
  <si>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</si>
  <si>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</si>
  <si>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</si>
  <si>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</si>
  <si>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</si>
  <si>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</si>
  <si>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</si>
  <si>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</si>
  <si>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</si>
  <si>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</si>
  <si>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</si>
  <si>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</si>
  <si>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</si>
  <si>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</si>
  <si>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</si>
  <si>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</si>
  <si>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</si>
  <si>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</si>
  <si>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</si>
  <si>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</si>
  <si>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</si>
  <si>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</si>
  <si>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</si>
  <si>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</si>
  <si>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</si>
  <si>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</si>
  <si>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</si>
  <si>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</si>
  <si>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</si>
  <si>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</si>
  <si>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</si>
  <si>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</si>
  <si>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</si>
  <si>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</si>
  <si>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</si>
  <si>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</si>
  <si>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</si>
  <si>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</si>
  <si>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</si>
  <si>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</si>
  <si>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</si>
  <si>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</si>
  <si>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</si>
  <si>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</si>
  <si>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</si>
  <si>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</si>
  <si>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</si>
  <si>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</si>
  <si>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</si>
  <si>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</si>
  <si>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</si>
  <si>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</si>
  <si>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</si>
  <si>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</si>
  <si>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</si>
  <si>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</si>
  <si>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</si>
  <si>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</si>
  <si>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</si>
  <si>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</si>
  <si>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</si>
  <si>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</si>
  <si>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</si>
  <si>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</si>
  <si>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</si>
  <si>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</si>
  <si>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</si>
  <si>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</si>
  <si>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</si>
  <si>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</si>
  <si>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</si>
  <si>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</si>
  <si>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</si>
  <si>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</si>
  <si>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</si>
  <si>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</si>
  <si>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</si>
  <si>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</si>
  <si>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</si>
  <si>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</si>
  <si>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</si>
  <si>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</si>
  <si>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</si>
  <si>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</si>
  <si>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</si>
  <si>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</si>
  <si>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</si>
  <si>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</si>
  <si>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</si>
  <si>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</si>
  <si>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</si>
  <si>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</si>
  <si>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</si>
  <si>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</si>
  <si>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</si>
  <si>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</si>
  <si>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</si>
  <si>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</si>
  <si>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</si>
  <si>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</si>
  <si>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</si>
  <si>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</si>
  <si>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</si>
  <si>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</si>
  <si>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</si>
  <si>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</si>
  <si>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</si>
  <si>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</si>
  <si>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</si>
  <si>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</si>
  <si>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</si>
  <si>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</si>
  <si>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</si>
  <si>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</si>
  <si>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</si>
  <si>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</si>
  <si>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</si>
  <si>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</si>
  <si>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</si>
  <si>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</si>
  <si>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</si>
  <si>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</si>
  <si>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</si>
  <si>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</si>
  <si>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</si>
  <si>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</si>
  <si>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</si>
  <si>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</si>
  <si>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</si>
  <si>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</si>
  <si>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</si>
  <si>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</si>
  <si>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</si>
  <si>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</si>
  <si>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</si>
  <si>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</si>
  <si>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</si>
  <si>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</si>
  <si>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</si>
  <si>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</si>
  <si>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</si>
  <si>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</si>
  <si>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</si>
  <si>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</si>
  <si>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</si>
  <si>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</si>
  <si>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</si>
  <si>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</si>
  <si>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</si>
  <si>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</si>
  <si>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</si>
  <si>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</si>
  <si>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</si>
  <si>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</si>
  <si>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</si>
  <si>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</si>
  <si>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</si>
  <si>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</si>
  <si>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</si>
  <si>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</si>
  <si>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</si>
  <si>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</si>
  <si>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</si>
  <si>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</si>
  <si>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</si>
  <si>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</si>
  <si>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</si>
  <si>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</si>
  <si>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</si>
  <si>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</si>
  <si>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</si>
  <si>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</si>
  <si>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</si>
  <si>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</si>
  <si>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</si>
  <si>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</si>
  <si>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</si>
  <si>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</si>
  <si>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</si>
  <si>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</si>
  <si>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</si>
  <si>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</si>
  <si>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</si>
  <si>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</si>
  <si>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</si>
  <si>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</si>
  <si>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</si>
  <si>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</si>
  <si>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</si>
  <si>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</si>
  <si>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</si>
  <si>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</si>
  <si>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</si>
  <si>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</si>
  <si>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</si>
  <si>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</si>
  <si>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</si>
  <si>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</si>
  <si>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</si>
  <si>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</si>
  <si>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</si>
  <si>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</si>
  <si>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</si>
  <si>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</si>
  <si>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</si>
  <si>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</si>
  <si>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</si>
  <si>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</si>
  <si>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</si>
  <si>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</si>
  <si>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</si>
  <si>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</si>
  <si>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</si>
  <si>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</si>
  <si>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</si>
  <si>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</si>
  <si>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</si>
  <si>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</si>
  <si>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</si>
  <si>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</si>
  <si>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</si>
  <si>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</si>
  <si>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</si>
  <si>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</si>
  <si>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</si>
  <si>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</si>
  <si>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</si>
  <si>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</si>
  <si>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</si>
  <si>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</si>
  <si>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</si>
  <si>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</si>
  <si>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</si>
  <si>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</si>
  <si>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</si>
  <si>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</si>
  <si>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</si>
  <si>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</si>
  <si>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</si>
  <si>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</si>
  <si>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</si>
  <si>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</si>
  <si>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</si>
  <si>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</si>
  <si>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</si>
  <si>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</si>
  <si>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</si>
  <si>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</si>
  <si>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</si>
  <si>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</si>
  <si>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</si>
  <si>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</si>
  <si>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</si>
  <si>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</si>
  <si>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</si>
  <si>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</si>
  <si>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</si>
  <si>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</si>
  <si>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</si>
  <si>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</si>
  <si>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</si>
  <si>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</si>
  <si>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</si>
  <si>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</si>
  <si>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</si>
  <si>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</si>
  <si>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</si>
  <si>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</si>
  <si>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</si>
  <si>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</si>
  <si>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</si>
  <si>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</si>
  <si>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</si>
  <si>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</si>
  <si>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</si>
  <si>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</si>
  <si>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</si>
  <si>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</si>
  <si>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</si>
  <si>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</si>
  <si>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</si>
  <si>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</si>
  <si>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</si>
  <si>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</si>
  <si>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</si>
  <si>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</si>
  <si>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</si>
  <si>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</si>
  <si>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</si>
  <si>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</si>
  <si>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</si>
  <si>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</si>
  <si>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</si>
  <si>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</si>
  <si>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</si>
  <si>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</si>
  <si>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</si>
  <si>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</si>
  <si>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</si>
  <si>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</si>
  <si>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</si>
  <si>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</si>
  <si>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</si>
  <si>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</si>
  <si>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</si>
  <si>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</si>
  <si>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</si>
  <si>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</si>
  <si>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</si>
  <si>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</si>
  <si>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</si>
  <si>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</si>
  <si>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</si>
  <si>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</si>
  <si>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</si>
  <si>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</si>
  <si>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</si>
  <si>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</si>
  <si>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</si>
  <si>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</si>
  <si>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</si>
  <si>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</si>
  <si>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</si>
  <si>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</si>
  <si>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</si>
  <si>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</si>
  <si>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</si>
  <si>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</si>
  <si>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</si>
  <si>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</si>
  <si>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</si>
  <si>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</si>
  <si>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</si>
  <si>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</si>
  <si>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</si>
  <si>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</si>
  <si>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</si>
  <si>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</si>
  <si>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</si>
  <si>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</si>
  <si>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</si>
  <si>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</si>
  <si>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</si>
  <si>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</si>
  <si>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</si>
  <si>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</si>
  <si>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</si>
  <si>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</si>
  <si>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</si>
  <si>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</si>
  <si>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</si>
  <si>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</si>
  <si>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</si>
  <si>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</si>
  <si>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</si>
  <si>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</si>
  <si>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</si>
  <si>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</si>
  <si>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</si>
  <si>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</si>
  <si>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</si>
  <si>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</si>
  <si>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</si>
  <si>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</si>
  <si>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</si>
  <si>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</si>
  <si>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</si>
  <si>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</si>
  <si>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</si>
  <si>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</si>
  <si>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</si>
  <si>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</si>
  <si>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</si>
  <si>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</si>
  <si>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</si>
  <si>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</si>
  <si>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</si>
  <si>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</si>
  <si>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</si>
  <si>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</si>
  <si>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</si>
  <si>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</si>
  <si>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</si>
  <si>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</si>
  <si>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</si>
  <si>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</si>
  <si>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</si>
  <si>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</si>
  <si>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</si>
  <si>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</si>
  <si>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</si>
  <si>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</si>
  <si>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</si>
  <si>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</si>
  <si>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</si>
  <si>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</si>
  <si>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</si>
  <si>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</si>
  <si>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</si>
  <si>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</si>
  <si>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</si>
  <si>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</si>
  <si>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</si>
  <si>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</si>
  <si>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</si>
  <si>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</si>
  <si>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</si>
  <si>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</si>
  <si>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</si>
  <si>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</si>
  <si>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</si>
  <si>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</si>
  <si>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</si>
  <si>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</si>
  <si>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</si>
  <si>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</si>
  <si>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</si>
  <si>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</si>
  <si>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</si>
  <si>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</si>
  <si>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</si>
  <si>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</si>
  <si>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</si>
  <si>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</si>
  <si>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</si>
  <si>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</si>
  <si>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</si>
  <si>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</si>
  <si>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</si>
  <si>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</si>
  <si>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</si>
  <si>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</si>
  <si>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</si>
  <si>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</si>
  <si>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</si>
  <si>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</si>
  <si>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</si>
  <si>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</si>
  <si>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</si>
  <si>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</si>
  <si>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</si>
  <si>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</si>
  <si>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</si>
  <si>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</si>
  <si>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</si>
  <si>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</si>
  <si>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</si>
  <si>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</si>
  <si>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</si>
  <si>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</si>
  <si>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</si>
  <si>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</si>
  <si>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</si>
  <si>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</si>
  <si>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</si>
  <si>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</si>
  <si>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</si>
  <si>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</si>
  <si>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</si>
  <si>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</si>
  <si>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</si>
  <si>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</si>
  <si>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</si>
  <si>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</si>
  <si>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</si>
  <si>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</si>
  <si>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</si>
  <si>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</si>
  <si>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</si>
  <si>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</si>
  <si>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</si>
  <si>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</si>
  <si>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</si>
  <si>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</si>
  <si>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</si>
  <si>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</si>
  <si>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</si>
  <si>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</si>
  <si>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</si>
  <si>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</si>
  <si>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</si>
  <si>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</si>
  <si>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</si>
  <si>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</si>
  <si>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</si>
  <si>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</si>
  <si>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</si>
  <si>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</si>
  <si>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</si>
  <si>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</si>
  <si>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</si>
  <si>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</si>
  <si>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</si>
  <si>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</si>
  <si>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</si>
  <si>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</si>
  <si>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</si>
  <si>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</si>
  <si>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</si>
  <si>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</si>
  <si>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</si>
  <si>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</si>
  <si>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</si>
  <si>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</si>
  <si>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</si>
  <si>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</si>
  <si>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</si>
  <si>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</si>
  <si>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</si>
  <si>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</si>
  <si>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</si>
  <si>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</si>
  <si>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</si>
  <si>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</si>
  <si>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</si>
  <si>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</si>
  <si>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</si>
  <si>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</si>
  <si>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</si>
  <si>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</si>
  <si>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</si>
  <si>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</si>
  <si>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</si>
  <si>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</si>
  <si>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</si>
  <si>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</si>
  <si>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</si>
  <si>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</si>
  <si>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</si>
  <si>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</si>
  <si>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</si>
  <si>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</si>
  <si>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</si>
  <si>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</si>
  <si>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</si>
  <si>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</si>
  <si>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</si>
  <si>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</si>
  <si>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</si>
  <si>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</si>
  <si>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</si>
  <si>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</si>
  <si>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</si>
  <si>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</si>
  <si>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</si>
  <si>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</si>
  <si>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</si>
  <si>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</si>
  <si>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</si>
  <si>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</si>
  <si>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</si>
  <si>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</si>
  <si>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</si>
  <si>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</si>
  <si>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</si>
  <si>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</si>
  <si>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</si>
  <si>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</si>
  <si>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</si>
  <si>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</si>
  <si>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</si>
  <si>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</si>
  <si>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</si>
  <si>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</si>
  <si>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</si>
  <si>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</si>
  <si>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</si>
  <si>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</si>
  <si>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</si>
  <si>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</si>
  <si>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</si>
  <si>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</si>
  <si>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</si>
  <si>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</si>
  <si>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</si>
  <si>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</si>
  <si>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</si>
  <si>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</si>
  <si>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</si>
  <si>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</si>
  <si>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</si>
  <si>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</si>
  <si>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</si>
  <si>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</si>
  <si>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</si>
  <si>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</si>
  <si>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</si>
  <si>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</si>
  <si>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</si>
  <si>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</si>
  <si>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</si>
  <si>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</si>
  <si>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</si>
  <si>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</si>
  <si>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</si>
  <si>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</si>
  <si>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</si>
  <si>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</si>
  <si>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</si>
  <si>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</si>
  <si>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</si>
  <si>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</si>
  <si>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</si>
  <si>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</si>
  <si>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</si>
  <si>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</si>
  <si>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</si>
  <si>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</si>
  <si>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</si>
  <si>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</si>
  <si>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</si>
  <si>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</si>
  <si>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</si>
  <si>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</si>
  <si>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</si>
  <si>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</si>
  <si>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</si>
  <si>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</si>
  <si>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</si>
  <si>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</si>
  <si>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</si>
  <si>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</si>
  <si>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</si>
  <si>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</si>
  <si>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</si>
  <si>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</si>
  <si>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</si>
  <si>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</si>
  <si>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</si>
  <si>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</si>
  <si>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</si>
  <si>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</si>
  <si>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</si>
  <si>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</si>
  <si>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</si>
  <si>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</si>
  <si>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</si>
  <si>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</si>
  <si>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</si>
  <si>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</si>
  <si>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</si>
  <si>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</si>
  <si>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</si>
  <si>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</si>
  <si>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</si>
  <si>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</si>
  <si>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</si>
  <si>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</si>
  <si>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</si>
  <si>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</si>
  <si>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</si>
  <si>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</si>
  <si>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</si>
  <si>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</si>
  <si>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</si>
  <si>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</si>
  <si>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</si>
  <si>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</si>
  <si>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</si>
  <si>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</si>
  <si>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</si>
  <si>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</si>
  <si>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</si>
  <si>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</si>
  <si>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</si>
  <si>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</si>
  <si>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</si>
  <si>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</si>
  <si>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</si>
  <si>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</si>
  <si>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</si>
  <si>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</si>
  <si>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</si>
  <si>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</si>
  <si>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</si>
  <si>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</si>
  <si>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</si>
  <si>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</si>
  <si>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</si>
  <si>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</si>
  <si>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</si>
  <si>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</si>
  <si>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</si>
  <si>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</si>
  <si>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</si>
  <si>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</si>
  <si>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</si>
  <si>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</si>
  <si>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</si>
  <si>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</si>
  <si>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</si>
  <si>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</si>
  <si>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</si>
  <si>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</si>
  <si>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</si>
  <si>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</si>
  <si>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</si>
  <si>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</si>
  <si>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</si>
  <si>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</si>
  <si>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</si>
  <si>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</si>
  <si>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</si>
  <si>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</si>
  <si>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</si>
  <si>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</si>
  <si>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</si>
  <si>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</si>
  <si>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</si>
  <si>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</si>
  <si>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</si>
  <si>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</si>
  <si>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</si>
  <si>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</si>
  <si>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</si>
  <si>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</si>
  <si>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</si>
  <si>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</si>
  <si>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</si>
  <si>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</si>
  <si>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</si>
  <si>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</si>
  <si>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</si>
  <si>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</si>
  <si>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</si>
  <si>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</si>
  <si>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</si>
  <si>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</si>
  <si>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</si>
  <si>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</si>
  <si>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</si>
  <si>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</si>
  <si>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</si>
  <si>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</si>
  <si>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</si>
  <si>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</si>
  <si>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</si>
  <si>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</si>
  <si>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</si>
  <si>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</si>
  <si>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</si>
  <si>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</si>
  <si>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</si>
  <si>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</si>
  <si>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</si>
  <si>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</si>
  <si>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</si>
  <si>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</si>
  <si>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</si>
  <si>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</si>
  <si>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</si>
  <si>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</si>
  <si>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</si>
  <si>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</si>
  <si>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</si>
  <si>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</si>
  <si>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</si>
  <si>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</si>
  <si>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</si>
  <si>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</si>
  <si>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</si>
  <si>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</si>
  <si>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</si>
  <si>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</si>
  <si>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</si>
  <si>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</si>
  <si>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</si>
  <si>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</si>
  <si>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</si>
  <si>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</si>
  <si>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</si>
  <si>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</si>
  <si>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</si>
  <si>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</si>
  <si>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</si>
  <si>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</si>
  <si>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</si>
  <si>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</si>
  <si>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</si>
  <si>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</si>
  <si>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</si>
  <si>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</si>
  <si>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</si>
  <si>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</si>
  <si>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</si>
  <si>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</si>
  <si>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</si>
  <si>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</si>
  <si>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</si>
  <si>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</si>
  <si>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</si>
  <si>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</si>
  <si>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</si>
  <si>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</si>
  <si>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</si>
  <si>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</si>
  <si>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</si>
  <si>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</si>
  <si>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</si>
  <si>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</si>
  <si>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</si>
  <si>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</si>
  <si>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</si>
  <si>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</si>
  <si>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</si>
  <si>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</si>
  <si>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</si>
  <si>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</si>
  <si>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</si>
  <si>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</si>
  <si>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</si>
  <si>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</si>
  <si>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</si>
  <si>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</si>
  <si>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</si>
  <si>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</si>
  <si>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</si>
  <si>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</si>
  <si>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</si>
  <si>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</si>
  <si>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</si>
  <si>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</si>
  <si>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</si>
  <si>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</si>
  <si>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</si>
  <si>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</si>
  <si>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</si>
  <si>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</si>
  <si>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</si>
  <si>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</si>
  <si>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</si>
  <si>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</si>
  <si>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</si>
  <si>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</si>
  <si>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</si>
  <si>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</si>
  <si>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</si>
  <si>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</si>
  <si>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</si>
  <si>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</si>
  <si>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</si>
  <si>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</si>
  <si>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</si>
  <si>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</si>
  <si>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</si>
  <si>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</si>
  <si>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</si>
  <si>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</si>
  <si>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</si>
  <si>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</si>
  <si>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</si>
  <si>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</si>
  <si>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</si>
  <si>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</si>
  <si>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</si>
  <si>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</si>
  <si>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</si>
  <si>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</si>
  <si>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</si>
  <si>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</si>
  <si>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</si>
  <si>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</si>
  <si>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</si>
  <si>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</si>
  <si>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</si>
  <si>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</si>
  <si>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</si>
  <si>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</si>
  <si>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</si>
  <si>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</si>
  <si>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</si>
  <si>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</si>
  <si>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</si>
  <si>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</si>
  <si>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</si>
  <si>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</si>
  <si>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</si>
  <si>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</si>
  <si>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</si>
  <si>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</si>
  <si>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</si>
  <si>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</si>
  <si>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</si>
  <si>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</si>
  <si>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</si>
  <si>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</si>
  <si>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</si>
  <si>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</si>
  <si>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</si>
  <si>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</si>
  <si>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</si>
  <si>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</si>
  <si>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</si>
  <si>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</si>
  <si>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</si>
  <si>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</si>
  <si>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</si>
  <si>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</si>
  <si>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</si>
  <si>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</si>
  <si>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</si>
  <si>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</si>
  <si>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</si>
  <si>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</si>
  <si>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</si>
  <si>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</si>
  <si>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</si>
  <si>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</si>
  <si>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</si>
  <si>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</si>
  <si>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</si>
  <si>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</si>
  <si>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</si>
  <si>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</si>
  <si>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</si>
  <si>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</si>
  <si>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</si>
  <si>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</si>
  <si>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</si>
  <si>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</si>
  <si>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</si>
  <si>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</si>
  <si>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</si>
  <si>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</si>
  <si>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</si>
  <si>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</si>
  <si>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</si>
  <si>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</si>
  <si>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</si>
  <si>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</si>
  <si>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</si>
  <si>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</si>
  <si>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</si>
  <si>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</si>
  <si>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</si>
  <si>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</si>
  <si>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</si>
  <si>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</si>
  <si>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</si>
  <si>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</si>
  <si>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</si>
  <si>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</si>
  <si>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</si>
  <si>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</si>
  <si>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</si>
  <si>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</si>
  <si>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</si>
  <si>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</si>
  <si>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</si>
  <si>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</si>
  <si>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</si>
  <si>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</si>
  <si>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</si>
  <si>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</si>
  <si>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</si>
  <si>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</si>
  <si>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</si>
  <si>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</si>
  <si>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</si>
  <si>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</si>
  <si>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</si>
  <si>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</si>
  <si>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</si>
  <si>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</si>
  <si>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</si>
  <si>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</si>
  <si>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</si>
  <si>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</si>
  <si>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</si>
  <si>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</si>
  <si>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</si>
  <si>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</si>
  <si>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</si>
  <si>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</si>
  <si>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</si>
  <si>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</si>
  <si>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</si>
  <si>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</si>
  <si>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</si>
  <si>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</si>
  <si>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</si>
  <si>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</si>
  <si>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</si>
  <si>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</si>
  <si>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</si>
  <si>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</si>
  <si>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</si>
  <si>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</si>
  <si>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</si>
  <si>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</si>
  <si>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</si>
  <si>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</si>
  <si>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</si>
  <si>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</si>
  <si>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</si>
  <si>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</si>
  <si>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</si>
  <si>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</si>
  <si>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</si>
  <si>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</si>
  <si>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</si>
  <si>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</si>
  <si>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</si>
  <si>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</si>
  <si>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</si>
  <si>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</si>
  <si>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</si>
  <si>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</si>
  <si>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</si>
  <si>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</si>
  <si>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</si>
  <si>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</si>
  <si>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</si>
  <si>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</si>
  <si>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</si>
  <si>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</si>
  <si>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</si>
  <si>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</si>
  <si>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</si>
  <si>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</si>
  <si>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</si>
  <si>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</si>
  <si>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</si>
  <si>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</si>
  <si>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</si>
  <si>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</si>
  <si>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</si>
  <si>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</si>
  <si>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</si>
  <si>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</si>
  <si>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</si>
  <si>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</si>
  <si>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</si>
  <si>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</si>
  <si>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</si>
  <si>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</si>
  <si>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</si>
  <si>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</si>
  <si>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</si>
  <si>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</si>
  <si>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</si>
  <si>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</si>
  <si>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</si>
  <si>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</si>
  <si>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</si>
  <si>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</si>
  <si>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</si>
  <si>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</si>
  <si>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</si>
  <si>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</si>
  <si>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</si>
  <si>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</si>
  <si>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</si>
  <si>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</si>
  <si>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</si>
  <si>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</si>
  <si>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</si>
  <si>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</si>
  <si>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</si>
  <si>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</si>
  <si>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</si>
  <si>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</si>
  <si>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</si>
  <si>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</si>
  <si>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</si>
  <si>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</si>
  <si>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</si>
  <si>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</si>
  <si>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</si>
  <si>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</si>
  <si>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</si>
  <si>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</si>
  <si>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</si>
  <si>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</si>
  <si>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</si>
  <si>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</si>
  <si>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</si>
  <si>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</si>
  <si>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</si>
  <si>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</si>
  <si>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</si>
  <si>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</si>
  <si>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</si>
  <si>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</si>
  <si>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</si>
  <si>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</si>
  <si>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</si>
  <si>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</si>
  <si>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</si>
  <si>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</si>
  <si>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</si>
  <si>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</si>
  <si>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</si>
  <si>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</si>
  <si>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</si>
  <si>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</si>
  <si>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</si>
  <si>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</si>
  <si>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</si>
  <si>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</si>
  <si>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</si>
  <si>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</si>
  <si>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</si>
  <si>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</si>
  <si>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</si>
  <si>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</si>
  <si>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</si>
  <si>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</si>
  <si>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</si>
  <si>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</si>
  <si>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</si>
  <si>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</si>
  <si>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</si>
  <si>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</si>
  <si>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</si>
  <si>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</si>
  <si>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</si>
  <si>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</si>
  <si>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</si>
  <si>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</si>
  <si>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</si>
  <si>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</si>
  <si>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</si>
  <si>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</si>
  <si>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</si>
  <si>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</si>
  <si>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</si>
  <si>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</si>
  <si>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</si>
  <si>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</si>
  <si>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</si>
  <si>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</si>
  <si>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</si>
  <si>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</si>
  <si>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</si>
  <si>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</si>
  <si>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</si>
  <si>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</si>
  <si>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</si>
  <si>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</si>
  <si>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</si>
  <si>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</si>
  <si>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</si>
  <si>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</si>
  <si>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</si>
  <si>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</si>
  <si>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</si>
  <si>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</si>
  <si>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</si>
  <si>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</si>
  <si>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</si>
  <si>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</si>
  <si>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</si>
  <si>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</si>
  <si>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</si>
  <si>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</si>
  <si>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</si>
  <si>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</si>
  <si>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</si>
  <si>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</si>
  <si>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</si>
  <si>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</si>
  <si>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</si>
  <si>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</si>
  <si>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</si>
  <si>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</si>
  <si>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</si>
  <si>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</si>
  <si>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</si>
  <si>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</si>
  <si>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</si>
  <si>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</si>
  <si>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</si>
  <si>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</si>
  <si>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</si>
  <si>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</si>
  <si>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</si>
  <si>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</si>
  <si>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</si>
  <si>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</si>
  <si>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</si>
  <si>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</si>
  <si>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</si>
  <si>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</si>
  <si>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</si>
  <si>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</si>
  <si>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</si>
  <si>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</si>
  <si>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</si>
  <si>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</si>
  <si>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</si>
  <si>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</si>
  <si>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</si>
  <si>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</si>
  <si>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</si>
  <si>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</si>
  <si>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</si>
  <si>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</si>
  <si>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</si>
  <si>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</si>
  <si>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</si>
  <si>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</si>
  <si>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</si>
  <si>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</si>
  <si>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</si>
  <si>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</si>
  <si>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</si>
  <si>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</si>
  <si>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</si>
  <si>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</si>
  <si>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</si>
  <si>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</si>
  <si>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</si>
  <si>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</si>
  <si>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</si>
  <si>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</si>
  <si>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</si>
  <si>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</si>
  <si>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</si>
  <si>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</si>
  <si>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</si>
  <si>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</si>
  <si>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</si>
  <si>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</si>
  <si>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</si>
  <si>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</si>
  <si>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</si>
  <si>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</si>
  <si>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</si>
  <si>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</si>
  <si>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</si>
  <si>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</si>
  <si>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</si>
  <si>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</si>
  <si>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</si>
  <si>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</si>
  <si>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</si>
  <si>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</si>
  <si>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</si>
  <si>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</si>
  <si>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</si>
  <si>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</si>
  <si>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</si>
  <si>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</si>
  <si>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</si>
  <si>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</si>
  <si>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</si>
  <si>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</si>
  <si>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</si>
  <si>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</si>
  <si>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</si>
  <si>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</si>
  <si>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</si>
  <si>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</si>
  <si>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</si>
  <si>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</si>
  <si>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</si>
  <si>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</si>
  <si>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</si>
  <si>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</si>
  <si>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</si>
  <si>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</si>
  <si>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</si>
  <si>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</si>
  <si>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</si>
  <si>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</si>
  <si>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</si>
  <si>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</si>
  <si>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</si>
  <si>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</si>
  <si>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</si>
  <si>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</si>
  <si>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</si>
  <si>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</si>
  <si>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</si>
  <si>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</si>
  <si>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</si>
  <si>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</si>
  <si>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</si>
  <si>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</si>
  <si>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</si>
  <si>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</si>
  <si>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</si>
  <si>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</si>
  <si>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</si>
  <si>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</si>
  <si>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</si>
  <si>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</si>
  <si>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</si>
  <si>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</si>
  <si>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</si>
  <si>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</si>
  <si>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</si>
  <si>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</si>
  <si>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</si>
  <si>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</si>
  <si>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</si>
  <si>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</si>
  <si>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</si>
  <si>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</si>
  <si>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</si>
  <si>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</si>
  <si>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</si>
  <si>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</si>
  <si>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</si>
  <si>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</si>
  <si>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</si>
  <si>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</si>
  <si>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</si>
  <si>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</si>
  <si>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</si>
  <si>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</si>
  <si>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</si>
  <si>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</si>
  <si>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</si>
  <si>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</si>
  <si>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</si>
  <si>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</si>
  <si>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</si>
  <si>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</si>
  <si>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</si>
  <si>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</si>
  <si>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</si>
  <si>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</si>
  <si>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</si>
  <si>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</si>
  <si>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</si>
  <si>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</si>
  <si>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</si>
  <si>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</si>
  <si>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</si>
  <si>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</si>
  <si>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</si>
  <si>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</si>
  <si>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</si>
  <si>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</si>
  <si>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</si>
  <si>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</si>
  <si>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</si>
  <si>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</si>
  <si>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</si>
  <si>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</si>
  <si>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</si>
  <si>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</si>
  <si>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</si>
  <si>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</si>
  <si>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</si>
  <si>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</si>
  <si>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</si>
  <si>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</si>
  <si>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</si>
  <si>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</si>
  <si>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</si>
  <si>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</si>
  <si>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</si>
  <si>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</si>
  <si>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</si>
  <si>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</si>
  <si>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</si>
  <si>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</si>
  <si>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</si>
  <si>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</si>
  <si>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</si>
  <si>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</si>
  <si>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</si>
  <si>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</si>
  <si>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</si>
  <si>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</si>
  <si>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</si>
  <si>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</si>
  <si>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</si>
  <si>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</si>
  <si>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</si>
  <si>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</si>
  <si>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</si>
  <si>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</si>
  <si>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</si>
  <si>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</si>
  <si>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</si>
  <si>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</si>
  <si>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</si>
  <si>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</si>
  <si>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</si>
  <si>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</si>
  <si>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</si>
  <si>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</si>
  <si>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</si>
  <si>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</si>
  <si>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</si>
  <si>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</si>
  <si>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</si>
  <si>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</si>
  <si>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</si>
  <si>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</si>
  <si>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</si>
  <si>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</si>
  <si>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</si>
  <si>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</si>
  <si>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</si>
  <si>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</si>
  <si>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</si>
  <si>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</si>
  <si>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</si>
  <si>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</si>
  <si>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</si>
  <si>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</si>
  <si>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</si>
  <si>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</si>
  <si>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</si>
  <si>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</si>
  <si>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</si>
  <si>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</si>
  <si>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</si>
  <si>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</si>
  <si>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</si>
  <si>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</si>
  <si>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</si>
  <si>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</si>
  <si>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</si>
  <si>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</si>
  <si>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</si>
  <si>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</si>
  <si>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</si>
  <si>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</si>
  <si>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</si>
  <si>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</si>
  <si>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</si>
  <si>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</si>
  <si>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</si>
  <si>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</si>
  <si>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</si>
  <si>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</si>
  <si>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</si>
  <si>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</si>
  <si>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</si>
  <si>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</si>
  <si>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</si>
  <si>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</si>
  <si>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</si>
  <si>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</si>
  <si>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</si>
  <si>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</si>
  <si>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</si>
  <si>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</si>
  <si>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</si>
  <si>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</si>
  <si>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</si>
  <si>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</si>
  <si>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</si>
  <si>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</si>
  <si>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</si>
  <si>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</si>
  <si>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</si>
  <si>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</si>
  <si>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</si>
  <si>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</si>
  <si>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</si>
  <si>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</si>
  <si>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</si>
  <si>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</si>
  <si>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</si>
  <si>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</si>
  <si>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</si>
  <si>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</si>
  <si>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</si>
  <si>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</si>
  <si>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</si>
  <si>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</si>
  <si>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</si>
  <si>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</si>
  <si>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</si>
  <si>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</si>
  <si>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</si>
  <si>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</si>
  <si>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</si>
  <si>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</si>
  <si>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</si>
  <si>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</si>
  <si>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</si>
  <si>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</si>
  <si>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</si>
  <si>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</si>
  <si>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</si>
  <si>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</si>
  <si>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</si>
  <si>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</si>
  <si>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</si>
  <si>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</si>
  <si>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</si>
  <si>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</si>
  <si>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</si>
  <si>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</si>
  <si>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</si>
  <si>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</si>
  <si>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</si>
  <si>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</si>
  <si>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</si>
  <si>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</si>
  <si>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</si>
  <si>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</si>
  <si>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</si>
  <si>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</si>
  <si>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</si>
  <si>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</si>
  <si>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</si>
  <si>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</si>
  <si>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</si>
  <si>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</si>
  <si>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</si>
  <si>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</si>
  <si>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</si>
  <si>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</si>
  <si>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</si>
  <si>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</si>
  <si>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</si>
  <si>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</si>
  <si>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</si>
  <si>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</si>
  <si>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</si>
  <si>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</si>
  <si>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</si>
  <si>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</si>
  <si>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</si>
  <si>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</si>
  <si>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</si>
  <si>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</si>
  <si>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</si>
  <si>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</si>
  <si>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</si>
  <si>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</si>
  <si>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</si>
  <si>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</si>
  <si>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</si>
  <si>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</si>
  <si>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</si>
  <si>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</si>
  <si>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</si>
  <si>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</si>
  <si>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</si>
  <si>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</si>
  <si>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</si>
  <si>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</si>
  <si>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</si>
  <si>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</si>
  <si>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</si>
  <si>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</si>
  <si>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</si>
  <si>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</si>
  <si>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</si>
  <si>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</si>
  <si>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</si>
  <si>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</si>
  <si>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</si>
  <si>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</si>
  <si>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</si>
  <si>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</si>
  <si>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</si>
  <si>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</si>
  <si>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</si>
  <si>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</si>
  <si>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</si>
  <si>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</si>
  <si>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</si>
  <si>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</si>
  <si>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</si>
  <si>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</si>
  <si>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</si>
  <si>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</si>
  <si>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</si>
  <si>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</si>
  <si>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</si>
  <si>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</si>
  <si>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</si>
  <si>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</si>
  <si>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</si>
  <si>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</si>
  <si>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</si>
  <si>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</si>
  <si>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</si>
  <si>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</si>
  <si>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</si>
  <si>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</si>
  <si>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</si>
  <si>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</si>
  <si>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</si>
  <si>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</si>
  <si>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</si>
  <si>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</si>
  <si>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</si>
  <si>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</si>
  <si>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</si>
  <si>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</si>
  <si>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</si>
  <si>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</si>
  <si>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</si>
  <si>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</si>
  <si>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</si>
  <si>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</si>
  <si>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</si>
  <si>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</si>
  <si>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</si>
  <si>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</si>
  <si>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</si>
  <si>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</si>
  <si>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</si>
  <si>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</si>
  <si>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</si>
  <si>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</si>
  <si>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</si>
  <si>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</si>
  <si>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</si>
  <si>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</si>
  <si>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</si>
  <si>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</si>
  <si>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</si>
  <si>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</si>
  <si>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</si>
  <si>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</si>
  <si>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</si>
  <si>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</si>
  <si>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</si>
  <si>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</si>
  <si>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</si>
  <si>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</si>
  <si>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</si>
  <si>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</si>
  <si>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</si>
  <si>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</si>
  <si>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</si>
  <si>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</si>
  <si>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</si>
  <si>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</si>
  <si>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</si>
  <si>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</si>
  <si>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</si>
  <si>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</si>
  <si>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</si>
  <si>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</si>
  <si>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</si>
  <si>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</si>
  <si>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</si>
  <si>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</si>
  <si>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</si>
  <si>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</si>
  <si>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</si>
  <si>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</si>
  <si>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</si>
  <si>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</si>
  <si>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</si>
  <si>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</si>
  <si>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</si>
  <si>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</si>
  <si>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</si>
  <si>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</si>
  <si>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</si>
  <si>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</si>
  <si>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</si>
  <si>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</si>
  <si>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</si>
  <si>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</si>
  <si>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</si>
  <si>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</si>
  <si>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</si>
  <si>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</si>
  <si>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</si>
  <si>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</si>
  <si>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</si>
  <si>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</si>
  <si>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</si>
  <si>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</si>
  <si>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</si>
  <si>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</si>
  <si>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</si>
  <si>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</si>
  <si>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</si>
  <si>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</si>
  <si>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</si>
  <si>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</si>
  <si>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</si>
  <si>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</si>
  <si>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</si>
  <si>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</si>
  <si>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</si>
  <si>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</si>
  <si>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</si>
  <si>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</si>
  <si>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</si>
  <si>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</si>
  <si>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</si>
  <si>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</si>
  <si>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</si>
  <si>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</si>
  <si>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</si>
  <si>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</si>
  <si>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</si>
  <si>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</si>
  <si>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</si>
  <si>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</si>
  <si>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</si>
  <si>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</si>
  <si>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</si>
  <si>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</si>
  <si>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</si>
  <si>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</si>
  <si>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</si>
  <si>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</si>
  <si>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</si>
  <si>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</si>
  <si>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</si>
  <si>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</si>
  <si>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</si>
  <si>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</si>
  <si>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</si>
  <si>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</si>
  <si>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</si>
  <si>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</si>
  <si>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</si>
  <si>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</si>
  <si>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</si>
  <si>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</si>
  <si>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</si>
  <si>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</si>
  <si>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</si>
  <si>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</si>
  <si>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</si>
  <si>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</si>
  <si>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</si>
  <si>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</si>
  <si>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</si>
  <si>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</si>
  <si>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</si>
  <si>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</si>
  <si>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</si>
  <si>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</si>
  <si>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</si>
  <si>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</si>
  <si>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</si>
  <si>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</si>
  <si>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</si>
  <si>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</si>
  <si>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</si>
  <si>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</si>
  <si>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</si>
  <si>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</si>
  <si>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</si>
  <si>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</si>
  <si>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</si>
  <si>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</si>
  <si>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</si>
  <si>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</si>
  <si>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</si>
  <si>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</si>
  <si>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</si>
  <si>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</si>
  <si>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</si>
  <si>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</si>
  <si>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</si>
  <si>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</si>
  <si>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</si>
  <si>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</si>
  <si>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</si>
  <si>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</si>
  <si>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</si>
  <si>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</si>
  <si>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</si>
  <si>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</si>
  <si>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</si>
  <si>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</si>
  <si>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</si>
  <si>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</si>
  <si>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</si>
  <si>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</si>
  <si>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</si>
  <si>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</si>
  <si>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</si>
  <si>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</si>
  <si>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</si>
  <si>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</si>
  <si>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</si>
  <si>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</si>
  <si>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</si>
  <si>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</si>
  <si>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</si>
  <si>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</si>
  <si>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</si>
  <si>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</si>
  <si>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</si>
  <si>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</si>
  <si>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</si>
  <si>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</si>
  <si>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</si>
  <si>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</si>
  <si>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</si>
  <si>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</si>
  <si>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</si>
  <si>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</si>
  <si>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</si>
  <si>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</si>
  <si>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</si>
  <si>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</si>
  <si>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</si>
  <si>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</si>
  <si>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</si>
  <si>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</si>
  <si>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</si>
  <si>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</si>
  <si>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</si>
  <si>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</si>
  <si>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</si>
  <si>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</si>
  <si>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</si>
  <si>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</si>
  <si>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</si>
  <si>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</si>
  <si>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</si>
  <si>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</si>
  <si>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</si>
  <si>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</si>
  <si>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</si>
  <si>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</si>
  <si>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</si>
  <si>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</si>
  <si>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</si>
  <si>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</si>
  <si>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</si>
  <si>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</si>
  <si>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</si>
  <si>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</si>
  <si>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</si>
  <si>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</si>
  <si>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</si>
  <si>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</si>
  <si>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</si>
  <si>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</si>
  <si>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</si>
  <si>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</si>
  <si>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</si>
  <si>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</si>
  <si>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</si>
  <si>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</si>
  <si>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</si>
  <si>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</si>
  <si>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</si>
  <si>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</si>
  <si>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</si>
  <si>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</si>
  <si>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</si>
  <si>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</si>
  <si>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</si>
  <si>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</si>
  <si>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</si>
  <si>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</si>
  <si>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</si>
  <si>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</si>
  <si>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</si>
  <si>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</si>
  <si>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</si>
  <si>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</si>
  <si>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</si>
  <si>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</si>
  <si>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</si>
  <si>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</si>
  <si>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</si>
  <si>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</si>
  <si>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</si>
  <si>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</si>
  <si>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</si>
  <si>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</si>
  <si>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</si>
  <si>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</si>
  <si>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</si>
  <si>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</si>
  <si>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</si>
  <si>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</si>
  <si>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</si>
  <si>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</si>
  <si>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</si>
  <si>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</si>
  <si>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</si>
  <si>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</si>
  <si>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</si>
  <si>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</si>
  <si>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</si>
  <si>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</si>
  <si>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</si>
  <si>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</si>
  <si>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</si>
  <si>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</si>
  <si>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</si>
  <si>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</si>
  <si>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</si>
  <si>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</si>
  <si>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</si>
  <si>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</si>
  <si>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</si>
  <si>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</si>
  <si>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</si>
  <si>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</si>
  <si>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</si>
  <si>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</si>
  <si>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</si>
  <si>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</si>
  <si>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</si>
  <si>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</si>
  <si>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</si>
  <si>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</si>
  <si>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</si>
  <si>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</si>
  <si>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</si>
  <si>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</si>
  <si>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</si>
  <si>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</si>
  <si>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</si>
  <si>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</si>
  <si>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</si>
  <si>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</si>
  <si>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</si>
  <si>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</si>
  <si>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</si>
  <si>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</si>
  <si>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</si>
  <si>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</si>
  <si>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</si>
  <si>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</si>
  <si>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</si>
  <si>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</si>
  <si>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</si>
  <si>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</si>
  <si>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</si>
  <si>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</si>
  <si>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</si>
  <si>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</si>
  <si>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</si>
  <si>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</si>
  <si>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</si>
  <si>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</si>
  <si>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</si>
  <si>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</si>
  <si>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</si>
  <si>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</si>
  <si>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</si>
  <si>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</si>
  <si>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</si>
  <si>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</si>
  <si>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</si>
  <si>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</si>
  <si>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</si>
  <si>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</si>
  <si>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</si>
  <si>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</si>
  <si>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</si>
  <si>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</si>
  <si>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</si>
  <si>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</si>
  <si>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</si>
  <si>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</si>
  <si>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</si>
  <si>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</si>
  <si>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</si>
  <si>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</si>
  <si>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</si>
  <si>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</si>
  <si>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</si>
  <si>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</si>
  <si>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</si>
  <si>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</si>
  <si>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</si>
  <si>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</si>
  <si>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</si>
  <si>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</si>
  <si>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</si>
  <si>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</si>
  <si>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</si>
  <si>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</si>
  <si>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</si>
  <si>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</si>
  <si>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</si>
  <si>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</si>
  <si>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</si>
  <si>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</si>
  <si>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</si>
  <si>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</si>
  <si>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</si>
  <si>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</si>
  <si>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</si>
  <si>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</si>
  <si>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</si>
  <si>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</si>
  <si>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</si>
  <si>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</si>
  <si>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</si>
  <si>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</si>
  <si>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</si>
  <si>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</si>
  <si>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</si>
  <si>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</si>
  <si>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</si>
  <si>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</si>
  <si>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</si>
  <si>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</si>
  <si>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</si>
  <si>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</si>
  <si>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</si>
  <si>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</si>
  <si>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</si>
  <si>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</si>
  <si>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</si>
  <si>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</si>
  <si>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</si>
  <si>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</si>
  <si>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</si>
  <si>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</si>
  <si>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</si>
  <si>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</si>
  <si>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</si>
  <si>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</si>
  <si>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</si>
  <si>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</si>
  <si>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</si>
  <si>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</si>
  <si>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</si>
  <si>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</si>
  <si>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</si>
  <si>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</si>
  <si>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</si>
  <si>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</si>
  <si>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</si>
  <si>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</si>
  <si>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</si>
  <si>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</si>
  <si>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</si>
  <si>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</si>
  <si>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</si>
  <si>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</si>
  <si>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</si>
  <si>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</si>
  <si>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</si>
  <si>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PCM-20251129-00000663</t>
  </si>
  <si>
    <t>EM team need 10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</si>
  <si>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</si>
  <si>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</si>
  <si>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</si>
  <si>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</si>
  <si>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</si>
  <si>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</si>
  <si>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</si>
  <si>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</si>
  <si>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</si>
  <si>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</si>
  <si>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</si>
  <si>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</si>
  <si>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</si>
  <si>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</si>
  <si>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</si>
  <si>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</si>
  <si>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</si>
  <si>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</si>
  <si>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</si>
  <si>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</si>
  <si>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</si>
  <si>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</si>
  <si>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</si>
  <si>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</si>
  <si>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</si>
  <si>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</si>
  <si>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</si>
  <si>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</si>
  <si>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</si>
  <si>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</si>
  <si>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</si>
  <si>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</si>
  <si>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</si>
  <si>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</si>
  <si>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</si>
  <si>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</si>
  <si>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</si>
  <si>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</si>
  <si>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</si>
  <si>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</si>
  <si>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</si>
  <si>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</si>
  <si>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</si>
  <si>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</si>
  <si>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</si>
  <si>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</si>
  <si>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</si>
  <si>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</si>
  <si>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</si>
  <si>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</si>
  <si>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</si>
  <si>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</si>
  <si>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</si>
  <si>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</si>
  <si>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</si>
  <si>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</si>
  <si>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</si>
  <si>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</si>
  <si>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</si>
  <si>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</si>
  <si>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</si>
  <si>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</si>
  <si>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</si>
  <si>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</si>
  <si>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</si>
  <si>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</si>
  <si>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</si>
  <si>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</si>
  <si>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</si>
  <si>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</si>
  <si>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</si>
  <si>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</si>
  <si>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</si>
  <si>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</si>
  <si>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</si>
  <si>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</si>
  <si>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</si>
  <si>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</si>
  <si>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</si>
  <si>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</si>
  <si>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</si>
  <si>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</si>
  <si>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</si>
  <si>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</si>
  <si>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t>
  </si>
  <si>
    <t>PCM-20251129-00000684</t>
  </si>
  <si>
    <t xml:space="preserve"> PCM-20250215-00000830 </t>
  </si>
  <si>
    <t>LTE site still down and  site located in aramco area access issue need special permission</t>
  </si>
  <si>
    <t>PCM-20251129-00000170</t>
  </si>
  <si>
    <t>access issue as Owner closed MCB and refused to let team to enter  the site due to billing issue</t>
  </si>
  <si>
    <t>PCM-20251129-00000402</t>
  </si>
  <si>
    <t>jed0265</t>
  </si>
  <si>
    <t>Access issue, site located in Industrial city and police refused entered team in two times, team will check again during wh /team on the way to try to access need 45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</si>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</sst>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2" dataDxfId="171" headerRowBorderDxfId="169" tableBorderDxfId="170" totalsRowBorderDxfId="168">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0" totalsRowShown="0" headerRowDxfId="155" dataDxfId="154" headerRowBorderDxfId="152" tableBorderDxfId="153" totalsRowBorderDxfId="151">
  <autoFilter ref="A1:CJ8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1" totalsRowShown="0" headerRowDxfId="62" dataDxfId="61" headerRowBorderDxfId="59" tableBorderDxfId="60">
  <autoFilter ref="A1:L95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4" totalsRowShown="0" headerRowDxfId="46" dataDxfId="45" headerRowBorderDxfId="43" tableBorderDxfId="44" totalsRowBorderDxfId="42">
  <autoFilter ref="A1:L2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5" totalsRowShown="0" headerRowDxfId="29" dataDxfId="28" headerRowBorderDxfId="26" tableBorderDxfId="27">
  <autoFilter ref="A1:L3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2" totalsRowShown="0" headerRowDxfId="13" tableBorderDxfId="12">
  <autoFilter ref="A1:L49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0"/>
  <sheetViews>
    <sheetView workbookViewId="0">
      <selection activeCell="D6" sqref="D6"/>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327.52659502314782</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t="s">
        <v>39108</v>
      </c>
      <c r="B3" s="131" t="str">
        <f>IFERROR(VLOOKUP(D3,DB!A:K,11,0),"")</f>
        <v>R1</v>
      </c>
      <c r="C3" s="131">
        <v>1</v>
      </c>
      <c r="D3" s="56" t="s">
        <v>9511</v>
      </c>
      <c r="E3" s="130" t="s">
        <v>39106</v>
      </c>
      <c r="F3" s="129">
        <v>45990.454189814816</v>
      </c>
      <c r="G3" s="128">
        <f ca="1">IFERROR(NOW()-F3,"-")</f>
        <v>2.0831134257605299E-2</v>
      </c>
      <c r="H3" s="129">
        <v>45990.447245370371</v>
      </c>
      <c r="I3" s="131" t="str">
        <f>IFERROR(VLOOKUP(D3,DB!A:F,6,0),"")</f>
        <v>SCECO</v>
      </c>
      <c r="J3" s="131" t="str">
        <f>IFERROR(VLOOKUP(D3,DB!A:G,7,0),"")</f>
        <v>Dead</v>
      </c>
      <c r="K3" s="127" t="s">
        <v>39109</v>
      </c>
      <c r="L3" s="126" t="str">
        <f>IFERROR(VLOOKUP(D3,DB!A:I,9,0),"")</f>
        <v>Latis</v>
      </c>
    </row>
    <row r="4" spans="1:15" s="61" customFormat="1" ht="15" customHeight="1">
      <c r="A4" s="132"/>
      <c r="B4" s="131" t="str">
        <f>IFERROR(VLOOKUP(D4,DB!A:K,11,0),"")</f>
        <v/>
      </c>
      <c r="C4" s="131"/>
      <c r="D4" s="56"/>
      <c r="E4" s="130"/>
      <c r="F4" s="129"/>
      <c r="G4" s="128">
        <f ca="1">IFERROR(NOW()-F4,"-")</f>
        <v>45990.475020949074</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45990.475020601851</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45990.475020949074</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45990.475020949074</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45990.475020949074</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45990.475020949074</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45990.475020949074</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45990.475020949074</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45990.475020949074</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45990.475020949074</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45990.475020949074</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45990.475020949074</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45990.475020949074</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45990.475020949074</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45990.475020949074</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45990.475020949074</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45990.475020949074</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45990.475020949074</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45990.475020949074</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45990.475020949074</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45990.475020949074</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45990.475020949074</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45990.475020949074</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45990.475020949074</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45990.475020949074</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45990.475020949074</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45990.475020949074</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45990.475020949074</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45990.475020949074</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45990.475020949074</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45990.475020949074</v>
      </c>
      <c r="H34" s="129"/>
      <c r="I34" s="131" t="str">
        <f>IFERROR(VLOOKUP(D34,DB!A:F,6,0),"")</f>
        <v/>
      </c>
      <c r="J34" s="131" t="str">
        <f>IFERROR(VLOOKUP(D34,DB!A:G,7,0),"")</f>
        <v/>
      </c>
      <c r="K34" s="127"/>
      <c r="L34" s="126" t="str">
        <f>IFERROR(VLOOKUP(D34,DB!A:I,9,0),"")</f>
        <v/>
      </c>
    </row>
    <row r="35" spans="1:12" s="61" customFormat="1" ht="15" customHeight="1">
      <c r="A35" s="132"/>
      <c r="B35" s="131" t="str">
        <f>IFERROR(VLOOKUP(D35,DB!A:K,11,0),"")</f>
        <v/>
      </c>
      <c r="C35" s="131"/>
      <c r="D35" s="56"/>
      <c r="E35" s="130"/>
      <c r="F35" s="129"/>
      <c r="G35" s="128">
        <f ca="1">IFERROR(NOW()-F35,"-")</f>
        <v>45990.475020949074</v>
      </c>
      <c r="H35" s="129"/>
      <c r="I35" s="131" t="str">
        <f>IFERROR(VLOOKUP(D35,DB!A:F,6,0),"")</f>
        <v/>
      </c>
      <c r="J35" s="131" t="str">
        <f>IFERROR(VLOOKUP(D35,DB!A:G,7,0),"")</f>
        <v/>
      </c>
      <c r="K35" s="127"/>
      <c r="L35" s="126" t="str">
        <f>IFERROR(VLOOKUP(D35,DB!A:I,9,0),"")</f>
        <v/>
      </c>
    </row>
    <row r="36" spans="1:12" s="61" customFormat="1" ht="15" customHeight="1">
      <c r="F36" s="125"/>
      <c r="G36" s="124"/>
      <c r="H36" s="125"/>
      <c r="K36" s="123"/>
    </row>
    <row r="37" spans="1:12" s="61" customFormat="1" ht="15" customHeight="1">
      <c r="F37" s="125"/>
      <c r="G37" s="124"/>
      <c r="H37" s="125"/>
      <c r="K37" s="123"/>
    </row>
    <row r="38" spans="1:12" s="61" customFormat="1" ht="15" customHeight="1">
      <c r="F38" s="125"/>
      <c r="G38" s="124"/>
      <c r="H38" s="125"/>
      <c r="K38" s="123"/>
    </row>
    <row r="39" spans="1:12" s="61" customFormat="1" ht="15" customHeight="1">
      <c r="F39" s="125"/>
      <c r="G39" s="124"/>
      <c r="H39" s="125"/>
      <c r="K39" s="123"/>
    </row>
    <row r="40" spans="1:12" s="61" customFormat="1" ht="15" customHeight="1">
      <c r="F40" s="125"/>
      <c r="G40" s="124"/>
      <c r="H40" s="125"/>
      <c r="K40" s="123"/>
    </row>
  </sheetData>
  <customSheetViews>
    <customSheetView guid="{F6042A99-DD27-4453-835D-0834D95730CC}" filter="1" showAutoFilter="1">
      <pageMargins left="0" right="0" top="0" bottom="0" header="0" footer="0"/>
      <autoFilter ref="B1:M1" xr:uid="{033B9CE3-C559-4E15-AC6D-BAC5FDEDDAB7}"/>
    </customSheetView>
  </customSheetViews>
  <dataValidations count="2">
    <dataValidation allowBlank="1" showInputMessage="1" showErrorMessage="1" sqref="E1" xr:uid="{5DBA255D-CDD9-49FB-AD3C-AF70AB4EE696}"/>
    <dataValidation type="list" allowBlank="1" showInputMessage="1" showErrorMessage="1" sqref="E2:E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0"/>
  <sheetViews>
    <sheetView workbookViewId="0">
      <pane ySplit="1" topLeftCell="A2" activePane="bottomLeft" state="frozen"/>
      <selection pane="bottomLeft"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165.47518298611249</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6.0876019675924908</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45990.475020949074</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45990.475020949074</v>
      </c>
      <c r="H6" s="100" t="s">
        <v>39194</v>
      </c>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45990.475020949074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45990.475020949074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45990.475020949074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45990.475020949074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45990.475020949074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45990.475020949074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45990.475020949074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45990.475020949074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45990.475020949074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45990.475020949074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45990.475020949074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45990.475020949074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45990.475020949074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45990.475020949074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45990.475020949074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45990.475020949074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45990.475020949074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45990.475020949074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45990.475020949074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45990.475020949074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45990.475020949074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45990.475020949074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45990.475020949074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45990.475020949074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45990.475020949074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45990.475020949074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45990.475020949074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45990.475020949074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45990.475020949074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45990.475020949074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45990.475020949074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45990.475020949074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45990.475020949074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45990.475020949074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45990.475020949074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45990.475020949074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45990.475020949074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45990.475020949074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45990.475020949074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45990.475020949074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45990.475020949074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45990.475020949074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45990.475020949074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45990.475020949074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45990.475020949074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45990.475020949074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45990.475020949074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45990.475020949074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45990.475020949074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45990.475020949074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45990.475020949074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45990.475020949074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45990.475020949074</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45990.475020949074</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45990.475020949074</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45990.475020949074</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45990.475020949074</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45990.475020949074</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45990.475020949074</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45990.475020949074</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45990.475020949074</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45990.475020949074</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45990.475020949074</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45990.475020949074</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45990.475020949074</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45990.475020949074</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45990.475020949074</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45990.475020949074</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45990.475020949074</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45990.475020949074</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45990.475020949074</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45990.475020949074</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45990.475020949074</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45990.475020949074</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sheetData>
  <dataValidations count="2">
    <dataValidation allowBlank="1" showInputMessage="1" showErrorMessage="1" sqref="E1" xr:uid="{4D935161-CDD3-4592-B877-3FB59C99E142}"/>
    <dataValidation type="list" allowBlank="1" showInputMessage="1" showErrorMessage="1" sqref="E3:E8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1"/>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7.199218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39195</v>
      </c>
      <c r="B2" s="58" t="str">
        <f>IFERROR(VLOOKUP(D2,DB!A:K,11,0),"")</f>
        <v>R3</v>
      </c>
      <c r="C2" s="18"/>
      <c r="D2" s="82" t="s">
        <v>24526</v>
      </c>
      <c r="E2" s="18"/>
      <c r="F2" s="20"/>
      <c r="G2" s="21">
        <f t="shared" ref="G2:G40" ca="1" si="0">IFERROR(NOW()-F2,"-")</f>
        <v>45990.475020949074</v>
      </c>
      <c r="H2" s="22"/>
      <c r="I2" s="19" t="str">
        <f>IFERROR(VLOOKUP(D2,DB!A:F,6,0),"")</f>
        <v>SCECO</v>
      </c>
      <c r="J2" s="18" t="str">
        <f>IFERROR(VLOOKUP(D2,DB!A:G,7,0),"")</f>
        <v>Good</v>
      </c>
      <c r="K2" s="42"/>
      <c r="L2" s="23" t="str">
        <f>IFERROR(VLOOKUP(D2,DB!A:I,9,0),"")</f>
        <v>Latis</v>
      </c>
    </row>
    <row r="3" spans="1:13" ht="15" customHeight="1">
      <c r="A3" s="19"/>
      <c r="B3" s="58" t="str">
        <f>IFERROR(VLOOKUP(D3,DB!A:K,11,0),"")</f>
        <v/>
      </c>
      <c r="C3" s="18"/>
      <c r="D3" s="18" t="str">
        <f>IFERROR(VLOOKUP(#REF!,DB!#REF!,7,0),"")</f>
        <v/>
      </c>
      <c r="E3" s="18"/>
      <c r="F3" s="20"/>
      <c r="G3" s="21">
        <f t="shared" ca="1" si="0"/>
        <v>45990.475020949074</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45990.475020949074</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45990.475020949074</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45990.475020949074</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45990.475020949074</v>
      </c>
      <c r="H7" s="22"/>
      <c r="I7" s="19" t="str">
        <f>IFERROR(VLOOKUP(D7,DB!A:F,6,0),"")</f>
        <v/>
      </c>
      <c r="J7" s="18" t="str">
        <f>IFERROR(VLOOKUP(D7,DB!A:G,7,0),"")</f>
        <v/>
      </c>
      <c r="K7" s="42"/>
      <c r="L7" s="23" t="str">
        <f>IFERROR(VLOOKUP(D7,DB!A:I,9,0),"")</f>
        <v/>
      </c>
    </row>
    <row r="8" spans="1:13" ht="15" customHeight="1">
      <c r="A8" s="19"/>
      <c r="B8" s="58" t="str">
        <f>IFERROR(VLOOKUP(D8,DB!A:K,11,0),"")</f>
        <v/>
      </c>
      <c r="C8" s="18"/>
      <c r="D8" s="58" t="str">
        <f>IFERROR(VLOOKUP(#REF!,DB!#REF!,7,0),"")</f>
        <v/>
      </c>
      <c r="E8" s="18"/>
      <c r="F8" s="20"/>
      <c r="G8" s="21">
        <f t="shared" ca="1" si="0"/>
        <v>45990.475020949074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45990.475020949074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45990.475020949074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45990.475020949074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45990.475020949074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45990.475020949074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58"/>
      <c r="E14" s="18"/>
      <c r="F14" s="20"/>
      <c r="G14" s="21">
        <f t="shared" ca="1" si="0"/>
        <v>45990.475020949074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45990.475020949074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45990.475020949074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45990.475020949074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45990.475020949074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45990.475020949074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45990.475020949074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45990.475020949074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45990.475020949074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45990.475020949074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45990.475020949074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45990.475020949074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45990.475020949074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45990.475020949074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45990.475020949074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45990.475020949074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45990.475020949074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45990.475020949074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45990.475020949074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45990.475020949074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45990.475020949074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45990.475020949074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45990.475020949074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45990.475020949074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45990.475020949074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45990.475020949074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45990.475020949074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ref="G41:G104" ca="1" si="1">IFERROR(NOW()-F41,"-")</f>
        <v>45990.475020949074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45990.475020949074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45990.475020949074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45990.475020949074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45990.475020949074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45990.475020949074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45990.475020949074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45990.475020949074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45990.475020949074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45990.475020949074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45990.475020949074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45990.475020949074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45990.475020949074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45990.475020949074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45990.475020949074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45990.475020949074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45990.475020949074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45990.475020949074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45990.475020949074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45990.475020949074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45990.475020949074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45990.475020949074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45990.475020949074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45990.475020949074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45990.475020949074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45990.475020949074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45990.475020949074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45990.475020949074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45990.475020949074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45990.475020949074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45990.475020949074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45990.475020949074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45990.475020949074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45990.475020949074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45990.475020949074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45990.475020949074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45990.475020949074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45990.475020949074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45990.475020949074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45990.475020949074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45990.475020949074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45990.475020949074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45990.475020949074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45990.475020949074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45990.475020949074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45990.475020949074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45990.475020949074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45990.475020949074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45990.475020949074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45990.475020949074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45990.475020949074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45990.475020949074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45990.475020949074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45990.475020949074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45990.475020949074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45990.475020949074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45990.475020949074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45990.475020949074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45990.475020949074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45990.475020949074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45990.475020949074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45990.475020949074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45990.475020949074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45990.475020949074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ref="G105:G168" ca="1" si="2">IFERROR(NOW()-F105,"-")</f>
        <v>45990.475020949074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45990.475020949074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45990.475020949074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45990.475020949074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45990.475020949074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45990.475020949074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45990.475020949074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45990.475020949074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45990.475020949074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45990.475020949074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45990.475020949074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45990.475020949074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45990.475020949074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45990.475020949074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45990.475020949074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45990.475020949074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45990.475020949074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45990.475020949074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45990.475020949074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45990.475020949074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45990.475020949074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45990.475020949074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45990.475020949074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45990.475020949074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45990.475020949074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45990.475020949074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45990.475020949074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45990.475020949074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45990.475020949074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45990.475020949074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45990.475020949074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45990.475020949074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45990.475020949074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45990.475020949074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45990.475020949074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45990.475020949074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45990.475020949074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45990.475020949074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45990.475020949074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45990.475020949074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45990.475020949074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45990.475020949074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45990.475020949074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45990.475020949074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45990.475020949074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45990.475020949074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45990.475020949074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45990.475020949074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45990.475020949074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45990.475020949074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45990.475020949074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45990.475020949074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45990.475020949074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45990.475020949074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45990.475020949074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45990.475020949074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45990.475020949074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45990.475020949074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45990.475020949074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45990.475020949074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45990.475020949074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45990.475020949074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45990.475020949074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45990.475020949074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ref="G169:G232" ca="1" si="3">IFERROR(NOW()-F169,"-")</f>
        <v>45990.475020949074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45990.475020949074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45990.475020949074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45990.475020949074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45990.475020949074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45990.475020949074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45990.475020949074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45990.475020949074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45990.475020949074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45990.475020949074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45990.475020949074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45990.475020949074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45990.475020949074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45990.475020949074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45990.475020949074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45990.475020949074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45990.475020949074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45990.475020949074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45990.475020949074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45990.475020949074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45990.475020949074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45990.475020949074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45990.475020949074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45990.475020949074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45990.475020949074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45990.475020949074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45990.475020949074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45990.475020949074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45990.475020949074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45990.475020949074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45990.475020949074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45990.475020949074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45990.475020949074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45990.475020949074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45990.475020949074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45990.475020949074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45990.475020949074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45990.475020949074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45990.475020949074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45990.475020949074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45990.475020949074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45990.475020949074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45990.475020949074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45990.475020949074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45990.475020949074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45990.475020949074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45990.475020949074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45990.475020949074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45990.475020949074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45990.475020949074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45990.475020949074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45990.475020949074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45990.475020949074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45990.475020949074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45990.475020949074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45990.475020949074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45990.475020949074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45990.475020949074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45990.475020949074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45990.475020949074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45990.475020949074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45990.475020949074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45990.475020949074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45990.475020949074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ref="G233:G296" ca="1" si="4">IFERROR(NOW()-F233,"-")</f>
        <v>45990.475020949074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45990.475020949074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45990.475020949074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45990.475020949074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45990.475020949074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45990.475020949074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45990.475020949074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45990.475020949074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45990.475020949074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45990.475020949074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45990.475020949074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45990.475020949074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45990.475020949074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45990.475020949074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45990.475020949074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45990.475020949074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45990.475020949074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45990.475020949074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45990.475020949074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45990.475020949074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45990.475020949074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45990.475020949074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45990.475020949074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45990.475020949074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45990.475020949074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45990.475020949074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45990.475020949074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45990.475020949074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45990.475020949074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45990.475020949074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45990.475020949074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45990.475020949074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45990.475020949074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45990.475020949074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45990.475020949074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45990.475020949074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45990.475020949074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45990.475020949074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45990.475020949074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45990.475020949074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45990.475020949074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45990.475020949074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45990.475020949074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45990.475020949074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45990.475020949074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45990.475020949074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45990.475020949074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45990.475020949074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45990.475020949074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45990.475020949074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45990.475020949074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45990.475020949074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45990.475020949074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45990.475020949074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45990.475020949074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45990.475020949074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45990.475020949074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45990.475020949074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45990.475020949074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45990.475020949074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45990.475020949074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45990.475020949074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45990.475020949074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45990.475020949074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ref="G297:G360" ca="1" si="5">IFERROR(NOW()-F297,"-")</f>
        <v>45990.475020949074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45990.475020949074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45990.475020949074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45990.475020949074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45990.475020949074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45990.475020949074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45990.475020949074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45990.475020949074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45990.475020949074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45990.475020949074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45990.475020949074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45990.475020949074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45990.475020949074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45990.475020949074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45990.475020949074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45990.475020949074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45990.475020949074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45990.475020949074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45990.475020949074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45990.475020949074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45990.475020949074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45990.475020949074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45990.475020949074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45990.475020949074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45990.475020949074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45990.475020949074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45990.475020949074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45990.475020949074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45990.475020949074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45990.475020949074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45990.475020949074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45990.475020949074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45990.475020949074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45990.475020949074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45990.475020949074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45990.475020949074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45990.475020949074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45990.475020949074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45990.475020949074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45990.475020949074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45990.475020949074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45990.475020949074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45990.475020949074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45990.475020949074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45990.475020949074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45990.475020949074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45990.475020949074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45990.475020949074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45990.475020949074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45990.475020949074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45990.475020949074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45990.475020949074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45990.475020949074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45990.475020949074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45990.475020949074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45990.475020949074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45990.475020949074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45990.475020949074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45990.475020949074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45990.475020949074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45990.475020949074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45990.475020949074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45990.475020949074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45990.475020949074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ref="G361:G424" ca="1" si="6">IFERROR(NOW()-F361,"-")</f>
        <v>45990.475020949074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45990.475020949074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45990.475020949074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45990.475020949074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45990.475020949074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45990.475020949074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45990.475020949074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45990.475020949074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45990.475020949074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45990.475020949074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45990.475020949074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45990.475020949074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45990.475020949074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45990.475020949074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45990.475020949074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45990.475020949074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45990.475020949074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45990.475020949074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45990.475020949074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45990.475020949074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45990.475020949074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45990.475020949074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45990.475020949074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45990.475020949074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45990.475020949074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45990.475020949074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45990.475020949074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45990.475020949074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45990.475020949074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45990.475020949074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45990.475020949074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45990.475020949074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45990.475020949074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45990.475020949074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45990.475020949074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45990.475020949074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45990.475020949074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45990.475020949074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45990.475020949074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45990.475020949074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45990.475020949074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45990.475020949074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45990.475020949074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45990.475020949074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45990.475020949074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45990.475020949074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45990.475020949074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45990.475020949074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45990.475020949074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45990.475020949074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45990.475020949074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45990.475020949074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45990.475020949074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45990.475020949074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45990.475020949074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45990.475020949074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45990.475020949074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45990.475020949074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45990.475020949074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45990.475020949074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45990.475020949074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45990.475020949074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45990.475020949074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45990.475020949074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ref="G425:G488" ca="1" si="7">IFERROR(NOW()-F425,"-")</f>
        <v>45990.475020949074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45990.475020949074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45990.475020949074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45990.475020949074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45990.475020949074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45990.475020949074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45990.475020949074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45990.475020949074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45990.475020949074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45990.475020949074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45990.475020949074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45990.475020949074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45990.475020949074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45990.475020949074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45990.475020949074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45990.475020949074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45990.475020949074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45990.475020949074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45990.475020949074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45990.475020949074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45990.475020949074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45990.475020949074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45990.475020949074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45990.475020949074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45990.475020949074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45990.475020949074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45990.475020949074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45990.475020949074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45990.475020949074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45990.475020949074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45990.475020949074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45990.475020949074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45990.475020949074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45990.475020949074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45990.475020949074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45990.475020949074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45990.475020949074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45990.475020949074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45990.475020949074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45990.475020949074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45990.475020949074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45990.475020949074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45990.475020949074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45990.475020949074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45990.475020949074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45990.475020949074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45990.475020949074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45990.475020949074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45990.475020949074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45990.475020949074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45990.475020949074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45990.475020949074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45990.475020949074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45990.475020949074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45990.475020949074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45990.475020949074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45990.475020949074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45990.475020949074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45990.475020949074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45990.475020949074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45990.475020949074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45990.475020949074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45990.475020949074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45990.475020949074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ref="G489:G552" ca="1" si="8">IFERROR(NOW()-F489,"-")</f>
        <v>45990.475020949074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45990.475020949074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45990.475020949074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45990.475020949074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45990.475020949074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45990.475020949074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45990.475020949074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45990.475020949074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45990.475020949074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45990.475020949074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45990.475020949074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45990.475020949074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45990.475020949074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45990.475020949074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45990.475020949074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45990.475020949074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45990.475020949074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45990.475020949074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45990.475020949074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45990.475020949074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45990.475020949074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45990.475020949074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45990.475020949074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45990.475020949074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45990.475020949074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45990.475020949074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45990.475020949074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45990.475020949074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45990.475020949074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45990.475020949074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45990.475020949074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45990.475020949074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45990.475020949074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45990.475020949074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45990.475020949074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45990.475020949074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45990.475020949074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45990.475020949074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45990.475020949074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45990.475020949074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45990.475020949074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45990.475020949074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45990.475020949074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45990.475020949074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45990.475020949074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45990.475020949074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45990.475020949074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45990.475020949074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45990.475020949074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45990.475020949074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45990.475020949074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45990.475020949074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45990.475020949074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45990.475020949074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45990.475020949074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45990.475020949074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45990.475020949074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45990.475020949074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45990.475020949074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45990.475020949074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45990.475020949074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45990.475020949074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45990.475020949074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45990.475020949074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ref="G553:G616" ca="1" si="9">IFERROR(NOW()-F553,"-")</f>
        <v>45990.475020949074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45990.475020949074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45990.475020949074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45990.475020949074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45990.475020949074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45990.475020949074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45990.475020949074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45990.475020949074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45990.475020949074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45990.475020949074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45990.475020949074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45990.475020949074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45990.475020949074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45990.475020949074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45990.475020949074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45990.475020949074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45990.475020949074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45990.475020949074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45990.475020949074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45990.475020949074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45990.475020949074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45990.475020949074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45990.475020949074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45990.475020949074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45990.475020949074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45990.475020949074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45990.475020949074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45990.475020949074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45990.475020949074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45990.475020949074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45990.475020949074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45990.475020949074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45990.475020949074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45990.475020949074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45990.475020949074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45990.475020949074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45990.475020949074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45990.475020949074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45990.475020949074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45990.475020949074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45990.475020949074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45990.475020949074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45990.475020949074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45990.475020949074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45990.475020949074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45990.475020949074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45990.475020949074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45990.475020949074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45990.475020949074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45990.475020949074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45990.475020949074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45990.475020949074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45990.475020949074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45990.475020949074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45990.475020949074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45990.475020949074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45990.475020949074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45990.475020949074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45990.475020949074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45990.475020949074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45990.475020949074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45990.475020949074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45990.475020949074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45990.475020949074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ref="G617:G680" ca="1" si="10">IFERROR(NOW()-F617,"-")</f>
        <v>45990.475020949074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45990.475020949074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45990.475020949074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45990.475020949074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45990.475020949074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45990.475020949074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45990.475020949074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45990.475020949074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45990.475020949074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45990.475020949074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45990.475020949074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45990.475020949074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45990.475020949074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45990.475020949074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45990.475020949074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45990.475020949074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45990.475020949074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45990.475020949074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45990.475020949074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45990.475020949074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45990.475020949074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45990.475020949074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45990.475020949074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45990.475020949074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45990.475020949074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45990.475020949074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45990.475020949074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45990.475020949074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45990.475020949074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45990.475020949074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45990.475020949074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45990.475020949074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45990.475020949074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45990.475020949074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45990.475020949074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45990.475020949074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45990.475020949074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45990.475020949074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45990.475020949074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45990.475020949074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45990.475020949074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45990.475020949074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45990.475020949074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45990.475020949074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45990.475020949074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45990.475020949074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45990.475020949074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45990.475020949074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45990.475020949074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45990.475020949074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45990.475020949074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45990.475020949074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45990.475020949074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45990.475020949074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45990.475020949074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45990.475020949074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45990.475020949074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45990.475020949074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45990.475020949074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45990.475020949074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45990.475020949074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45990.475020949074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45990.475020949074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45990.475020949074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ref="G681:G744" ca="1" si="11">IFERROR(NOW()-F681,"-")</f>
        <v>45990.475020949074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45990.475020949074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45990.475020949074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45990.475020949074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45990.475020949074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45990.475020949074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45990.475020949074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45990.475020949074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45990.475020949074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45990.475020949074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45990.475020949074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45990.475020949074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45990.475020949074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45990.475020949074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45990.475020949074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45990.475020949074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45990.475020949074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45990.475020949074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45990.475020949074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45990.475020949074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45990.475020949074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45990.475020949074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45990.475020949074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45990.475020949074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45990.475020949074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45990.475020949074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45990.475020949074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45990.475020949074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45990.475020949074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45990.475020949074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45990.475020949074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45990.475020949074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45990.475020949074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45990.475020949074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45990.475020949074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45990.475020949074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45990.475020949074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45990.475020949074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45990.475020949074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45990.475020949074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45990.475020949074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45990.475020949074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45990.475020949074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45990.475020949074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45990.475020949074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45990.475020949074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45990.475020949074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45990.475020949074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45990.475020949074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45990.475020949074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45990.475020949074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45990.475020949074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45990.475020949074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45990.475020949074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45990.475020949074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45990.475020949074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45990.475020949074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45990.475020949074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45990.475020949074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45990.475020949074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45990.475020949074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45990.475020949074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45990.475020949074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45990.475020949074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ref="G745:G808" ca="1" si="12">IFERROR(NOW()-F745,"-")</f>
        <v>45990.475020949074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45990.475020949074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45990.475020949074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45990.475020949074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45990.475020949074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45990.475020949074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45990.475020949074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45990.475020949074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45990.475020949074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45990.475020949074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45990.475020949074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45990.475020949074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45990.475020949074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45990.475020949074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45990.475020949074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45990.475020949074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45990.475020949074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45990.475020949074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45990.475020949074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45990.475020949074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45990.475020949074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45990.475020949074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45990.475020949074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45990.475020949074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45990.475020949074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45990.475020949074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45990.475020949074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45990.475020949074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45990.475020949074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45990.475020949074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45990.475020949074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45990.475020949074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45990.475020949074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45990.475020949074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45990.475020949074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45990.475020949074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45990.475020949074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45990.475020949074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45990.475020949074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45990.475020949074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45990.475020949074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45990.475020949074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45990.475020949074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45990.475020949074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45990.475020949074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45990.475020949074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45990.475020949074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45990.475020949074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45990.475020949074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45990.475020949074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45990.475020949074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45990.475020949074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45990.475020949074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45990.475020949074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45990.475020949074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45990.475020949074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45990.475020949074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45990.475020949074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45990.475020949074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45990.475020949074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45990.475020949074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45990.475020949074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45990.475020949074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45990.475020949074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ref="G809:G872" ca="1" si="13">IFERROR(NOW()-F809,"-")</f>
        <v>45990.475020949074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45990.475020949074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45990.475020949074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45990.475020949074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45990.475020949074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45990.475020949074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45990.475020949074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45990.475020949074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45990.475020949074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45990.475020949074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45990.475020949074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45990.475020949074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45990.475020949074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45990.475020949074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45990.475020949074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45990.475020949074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45990.475020949074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45990.475020949074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45990.475020949074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45990.475020949074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45990.475020949074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45990.475020949074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45990.475020949074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45990.475020949074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45990.475020949074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45990.475020949074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45990.475020949074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45990.475020949074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45990.475020949074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45990.475020949074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45990.475020949074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45990.475020949074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45990.475020949074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45990.475020949074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45990.475020949074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45990.475020949074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45990.475020949074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45990.475020949074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45990.475020949074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45990.475020949074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45990.475020949074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45990.475020949074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45990.475020949074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45990.475020949074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45990.475020949074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45990.475020949074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45990.475020949074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45990.475020949074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45990.475020949074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45990.475020949074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45990.475020949074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45990.475020949074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45990.475020949074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45990.475020949074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45990.475020949074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45990.475020949074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45990.475020949074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45990.475020949074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45990.475020949074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45990.475020949074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45990.475020949074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45990.475020949074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45990.475020949074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45990.475020949074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ref="G873:G936" ca="1" si="14">IFERROR(NOW()-F873,"-")</f>
        <v>45990.475020949074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45990.475020949074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45990.475020949074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45990.475020949074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45990.475020949074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45990.475020949074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45990.475020949074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45990.475020949074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45990.475020949074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45990.475020949074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45990.475020949074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45990.475020949074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45990.475020949074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45990.475020949074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45990.475020949074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45990.475020949074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45990.475020949074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45990.475020949074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45990.475020949074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45990.475020949074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45990.475020949074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45990.475020949074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45990.475020949074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45990.475020949074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45990.475020949074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45990.475020949074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45990.475020949074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45990.475020949074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45990.475020949074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45990.475020949074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45990.475020949074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45990.475020949074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45990.475020949074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45990.475020949074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45990.475020949074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45990.475020949074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45990.475020949074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45990.475020949074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45990.475020949074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45990.475020949074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45990.475020949074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45990.475020949074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45990.475020949074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45990.475020949074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45990.475020949074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45990.475020949074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45990.475020949074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45990.475020949074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45990.475020949074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45990.475020949074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45990.475020949074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45990.475020949074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45990.475020949074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45990.475020949074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45990.475020949074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45990.475020949074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45990.475020949074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45990.475020949074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45990.475020949074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45990.475020949074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45990.475020949074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45990.475020949074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45990.475020949074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45990.475020949074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ref="G937:G951" ca="1" si="15">IFERROR(NOW()-F937,"-")</f>
        <v>45990.475020949074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45990.475020949074</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45990.475020949074</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45990.475020949074</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45990.475020949074</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45990.475020949074</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45990.475020949074</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45990.475020949074</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45990.475020949074</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45990.475020949074</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45990.475020949074</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45990.475020949074</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45990.475020949074</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45990.475020949074</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45990.475020949074</v>
      </c>
      <c r="H951" s="22"/>
      <c r="I951" s="19" t="str">
        <f>IFERROR(VLOOKUP(D951,DB!A:F,6,0),"")</f>
        <v/>
      </c>
      <c r="J951" s="18" t="str">
        <f>IFERROR(VLOOKUP(D951,DB!A:G,7,0),"")</f>
        <v/>
      </c>
      <c r="K951" s="42"/>
      <c r="L951" s="23" t="str">
        <f>IFERROR(VLOOKUP(D951,DB!A:I,9,0),"")</f>
        <v/>
      </c>
    </row>
  </sheetData>
  <dataValidations count="2">
    <dataValidation allowBlank="1" showInputMessage="1" showErrorMessage="1" sqref="E1" xr:uid="{5914219A-CB83-432D-936A-CC0CB6F3982A}"/>
    <dataValidation type="list" allowBlank="1" showInputMessage="1" showErrorMessage="1" sqref="E2:E95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4"/>
  <sheetViews>
    <sheetView workbookViewId="0">
      <selection activeCell="A11" sqref="A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286.99430335647776</v>
      </c>
      <c r="H2" s="92">
        <v>45703.474768518521</v>
      </c>
      <c r="I2" s="92" t="str">
        <f>IFERROR(VLOOKUP(D2,DB!A:F,6,0),"")</f>
        <v>SCECO</v>
      </c>
      <c r="J2" s="92" t="str">
        <f>IFERROR(VLOOKUP(D2,DB!A:G,7,0),"")</f>
        <v>Dead</v>
      </c>
      <c r="K2" s="94" t="s">
        <v>39197</v>
      </c>
      <c r="L2" s="88" t="str">
        <f>IFERROR(VLOOKUP(D2,DB!A:I,9,0),"")</f>
        <v>Latis</v>
      </c>
    </row>
    <row r="3" spans="1:16" ht="31.5" customHeight="1">
      <c r="A3" s="110" t="s">
        <v>39198</v>
      </c>
      <c r="B3" s="88" t="str">
        <f>IFERROR(VLOOKUP(D3,DB!A:K,11,0),"")</f>
        <v>R4</v>
      </c>
      <c r="C3" s="90">
        <v>1</v>
      </c>
      <c r="D3" s="88" t="s">
        <v>37915</v>
      </c>
      <c r="E3" s="91" t="s">
        <v>39106</v>
      </c>
      <c r="F3" s="92">
        <v>45990.191666666666</v>
      </c>
      <c r="G3" s="93">
        <f t="shared" ref="G3:G56" ca="1" si="0">IFERROR(NOW()-F3,"")</f>
        <v>0.28335428240825422</v>
      </c>
      <c r="H3" s="92">
        <v>45989.810358796298</v>
      </c>
      <c r="I3" s="110" t="str">
        <f>IFERROR(VLOOKUP(D3,DB!A:F,6,0),"")</f>
        <v>SCECO</v>
      </c>
      <c r="J3" s="110" t="str">
        <f>IFERROR(VLOOKUP(D3,DB!A:G,7,0),"")</f>
        <v>Dead</v>
      </c>
      <c r="K3" s="94" t="s">
        <v>39199</v>
      </c>
      <c r="L3" s="88" t="str">
        <f>IFERROR(VLOOKUP(D3,DB!A:I,9,0),"")</f>
        <v>Latis</v>
      </c>
    </row>
    <row r="4" spans="1:16" ht="35.25" customHeight="1">
      <c r="A4" s="110" t="s">
        <v>39200</v>
      </c>
      <c r="B4" s="110" t="str">
        <f>IFERROR(VLOOKUP(D4,DB!A:K,11,0),"")</f>
        <v>R4</v>
      </c>
      <c r="C4" s="90">
        <v>2</v>
      </c>
      <c r="D4" s="88" t="s">
        <v>39201</v>
      </c>
      <c r="E4" s="91" t="s">
        <v>39106</v>
      </c>
      <c r="F4" s="92">
        <v>45990.36041666667</v>
      </c>
      <c r="G4" s="93">
        <f t="shared" ca="1" si="0"/>
        <v>0.11460428240388865</v>
      </c>
      <c r="H4" s="92">
        <v>45990.084930555553</v>
      </c>
      <c r="I4" s="110" t="str">
        <f>IFERROR(VLOOKUP(D4,DB!A:F,6,0),"")</f>
        <v>SCECO</v>
      </c>
      <c r="J4" s="110" t="str">
        <f>IFERROR(VLOOKUP(D4,DB!A:G,7,0),"")</f>
        <v>Dead</v>
      </c>
      <c r="K4" s="94" t="s">
        <v>39202</v>
      </c>
      <c r="L4" s="88" t="str">
        <f>IFERROR(VLOOKUP(D4,DB!A:I,9,0),"")</f>
        <v>Latis</v>
      </c>
    </row>
    <row r="5" spans="1:16" ht="15" customHeight="1">
      <c r="A5" s="110"/>
      <c r="B5" s="110" t="str">
        <f>IFERROR(VLOOKUP(D5,DB!A:K,11,0),"")</f>
        <v/>
      </c>
      <c r="C5" s="90"/>
      <c r="D5" s="88"/>
      <c r="E5" s="91"/>
      <c r="F5" s="92"/>
      <c r="G5" s="93">
        <f t="shared" ca="1" si="0"/>
        <v>45990.475020949074</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45990.475020949074</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45990.475020949074</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45990.475020949074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45990.475020949074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45990.475020949074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45990.475020949074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45990.475020949074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45990.475020949074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45990.475020949074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45990.475020949074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45990.475020949074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45990.475020949074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45990.475020949074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45990.475020949074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45990.475020949074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45990.475020949074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45990.475020949074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45990.475020949074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45990.475020949074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45990.475020949074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45990.475020949074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45990.475020949074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45990.475020949074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45990.475020949074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45990.475020949074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45990.475020949074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45990.475020949074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45990.475020949074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45990.475020949074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45990.475020949074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45990.475020949074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45990.475020949074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45990.475020949074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45990.475020949074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45990.475020949074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45990.475020949074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45990.475020949074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45990.475020949074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45990.475020949074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45990.475020949074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45990.475020949074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45990.475020949074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45990.475020949074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45990.475020949074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45990.475020949074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45990.475020949074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45990.475020949074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45990.475020949074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45990.475020949074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45990.475020949074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45990.475020949074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ref="G57:G120" ca="1" si="1">IFERROR(NOW()-F57,"")</f>
        <v>45990.475020949074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45990.475020949074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45990.475020949074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45990.475020949074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45990.475020949074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45990.475020949074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45990.475020949074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45990.475020949074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45990.475020949074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45990.475020949074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45990.475020949074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45990.475020949074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45990.475020949074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45990.475020949074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45990.475020949074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45990.475020949074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45990.475020949074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45990.475020949074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45990.475020949074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45990.475020949074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45990.475020949074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45990.475020949074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45990.475020949074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45990.475020949074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45990.475020949074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45990.475020949074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45990.475020949074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45990.475020949074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45990.475020949074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45990.475020949074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45990.475020949074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45990.475020949074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45990.475020949074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45990.475020949074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45990.475020949074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45990.475020949074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45990.475020949074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45990.475020949074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45990.475020949074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45990.475020949074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45990.475020949074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45990.475020949074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45990.475020949074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45990.475020949074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45990.475020949074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45990.475020949074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45990.475020949074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45990.475020949074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45990.475020949074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45990.475020949074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45990.475020949074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45990.475020949074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45990.475020949074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45990.475020949074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45990.475020949074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45990.475020949074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45990.475020949074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45990.475020949074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45990.475020949074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45990.475020949074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45990.475020949074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45990.475020949074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45990.475020949074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45990.475020949074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ref="G121:G184" ca="1" si="2">IFERROR(NOW()-F121,"")</f>
        <v>45990.475020949074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45990.475020949074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45990.475020949074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45990.475020949074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45990.475020949074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45990.475020949074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45990.475020949074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45990.475020949074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45990.475020949074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45990.475020949074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45990.475020949074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45990.475020949074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45990.475020949074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45990.475020949074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45990.475020949074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45990.475020949074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45990.475020949074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45990.475020949074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45990.475020949074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45990.475020949074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45990.475020949074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45990.475020949074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45990.475020949074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45990.475020949074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45990.475020949074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45990.475020949074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45990.475020949074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45990.475020949074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45990.475020949074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45990.475020949074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45990.475020949074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45990.475020949074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45990.475020949074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45990.475020949074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45990.475020949074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45990.475020949074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45990.475020949074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45990.475020949074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45990.475020949074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45990.475020949074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45990.475020949074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45990.475020949074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45990.475020949074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45990.475020949074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45990.475020949074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45990.475020949074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45990.475020949074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45990.475020949074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45990.475020949074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45990.475020949074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45990.475020949074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45990.475020949074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45990.475020949074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45990.475020949074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45990.475020949074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45990.475020949074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45990.475020949074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45990.475020949074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45990.475020949074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45990.475020949074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45990.475020949074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45990.475020949074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45990.475020949074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45990.475020949074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ref="G185:G248" ca="1" si="3">IFERROR(NOW()-F185,"")</f>
        <v>45990.475020949074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45990.475020949074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45990.475020949074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45990.475020949074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45990.475020949074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45990.475020949074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45990.475020949074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45990.475020949074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45990.475020949074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45990.475020949074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45990.475020949074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45990.475020949074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45990.475020949074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45990.475020949074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45990.475020949074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45990.475020949074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45990.475020949074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45990.475020949074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45990.475020949074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45990.475020949074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45990.475020949074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45990.475020949074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45990.475020949074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45990.475020949074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45990.475020949074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45990.475020949074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45990.475020949074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45990.475020949074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45990.475020949074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45990.475020949074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45990.475020949074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45990.475020949074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45990.475020949074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45990.475020949074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45990.475020949074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45990.475020949074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45990.475020949074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45990.475020949074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45990.475020949074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45990.475020949074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45990.475020949074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45990.475020949074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45990.475020949074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45990.475020949074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45990.475020949074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45990.475020949074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45990.475020949074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45990.475020949074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45990.475020949074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45990.475020949074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45990.475020949074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45990.475020949074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45990.475020949074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45990.475020949074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45990.475020949074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45990.475020949074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45990.475020949074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45990.475020949074</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45990.475020949074</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45990.475020949074</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45990.475020949074</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45990.475020949074</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45990.475020949074</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45990.475020949074</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ref="G249:G294" ca="1" si="4">IFERROR(NOW()-F249,"")</f>
        <v>45990.475020949074</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45990.475020949074</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45990.475020949074</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45990.475020949074</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45990.475020949074</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45990.475020949074</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45990.475020949074</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45990.475020949074</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45990.475020949074</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45990.475020949074</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45990.475020949074</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45990.475020949074</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45990.475020949074</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45990.475020949074</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45990.475020949074</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45990.475020949074</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45990.475020949074</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45990.475020949074</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45990.475020949074</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45990.475020949074</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45990.475020949074</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45990.475020949074</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45990.475020949074</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45990.475020949074</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45990.475020949074</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45990.475020949074</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45990.475020949074</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45990.475020949074</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45990.475020949074</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45990.475020949074</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45990.475020949074</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45990.475020949074</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45990.475020949074</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45990.475020949074</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45990.475020949074</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45990.475020949074</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45990.475020949074</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45990.475020949074</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45990.475020949074</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45990.475020949074</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45990.475020949074</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45990.475020949074</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45990.475020949074</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45990.475020949074</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45990.475020949074</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45990.475020949074</v>
      </c>
      <c r="H294" s="92"/>
      <c r="I294" s="110" t="str">
        <f>IFERROR(VLOOKUP(D294,DB!A:F,6,0),"")</f>
        <v/>
      </c>
      <c r="J294" s="110" t="str">
        <f>IFERROR(VLOOKUP(D294,DB!A:G,7,0),"")</f>
        <v/>
      </c>
      <c r="K294" s="94"/>
      <c r="L294" s="88" t="str">
        <f>IFERROR(VLOOKUP(D294,DB!A:I,9,0),"")</f>
        <v/>
      </c>
    </row>
  </sheetData>
  <dataValidations count="2">
    <dataValidation allowBlank="1" showInputMessage="1" showErrorMessage="1" sqref="E1" xr:uid="{A4F81451-56CC-4543-9497-104C4E44EE4B}"/>
    <dataValidation type="list" allowBlank="1" showInputMessage="1" showErrorMessage="1" sqref="E2:E29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4"/>
  <sheetViews>
    <sheetView tabSelected="1" workbookViewId="0">
      <selection activeCell="A7" sqref="A7:XFD7"/>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39203</v>
      </c>
      <c r="B2" s="37" t="str">
        <f>IFERROR(VLOOKUP(D2,DB!A:K,11,0),"")</f>
        <v>R5</v>
      </c>
      <c r="C2" s="37">
        <v>3</v>
      </c>
      <c r="D2" s="103" t="s">
        <v>36085</v>
      </c>
      <c r="E2" s="37" t="s">
        <v>39106</v>
      </c>
      <c r="F2" s="38">
        <v>45891.832060185188</v>
      </c>
      <c r="G2" s="105">
        <f ca="1">IFERROR(NOW()-F2,"")</f>
        <v>98.64296076388564</v>
      </c>
      <c r="H2" s="38">
        <v>45891.790393518517</v>
      </c>
      <c r="I2" s="37" t="str">
        <f>IFERROR(VLOOKUP(D2,DB!A:F,6,0),"")</f>
        <v>Generator-SG</v>
      </c>
      <c r="J2" s="37" t="str">
        <f>IFERROR(VLOOKUP(D2,DB!A:G,7,0),"")</f>
        <v>Vandalized</v>
      </c>
      <c r="K2" s="37" t="s">
        <v>39204</v>
      </c>
      <c r="L2" s="37" t="str">
        <f>IFERROR(VLOOKUP(D2,DB!A:I,9,0),"")</f>
        <v>Latis</v>
      </c>
      <c r="M2" s="102"/>
    </row>
    <row r="3" spans="1:13" s="39" customFormat="1" ht="30.75">
      <c r="A3" s="37" t="s">
        <v>39205</v>
      </c>
      <c r="B3" s="37" t="str">
        <f>IFERROR(VLOOKUP(D3,DB!A:K,11,0),"")</f>
        <v>R5</v>
      </c>
      <c r="C3" s="37">
        <v>1</v>
      </c>
      <c r="D3" s="37" t="s">
        <v>33407</v>
      </c>
      <c r="E3" s="37" t="s">
        <v>39187</v>
      </c>
      <c r="F3" s="38">
        <v>45926.188877314817</v>
      </c>
      <c r="G3" s="105">
        <f t="shared" ref="G3" ca="1" si="0">IFERROR(NOW()-F3,"")</f>
        <v>64.286143634257314</v>
      </c>
      <c r="H3" s="38">
        <v>45926.158159722225</v>
      </c>
      <c r="I3" s="37" t="str">
        <f>IFERROR(VLOOKUP(D3,DB!A:F,6,0),"")</f>
        <v>SCECO</v>
      </c>
      <c r="J3" s="37" t="str">
        <f>IFERROR(VLOOKUP(D3,DB!A:G,7,0),"")</f>
        <v>Good</v>
      </c>
      <c r="K3" s="37" t="s">
        <v>39206</v>
      </c>
      <c r="L3" s="37" t="str">
        <f>IFERROR(VLOOKUP(D3,DB!A:I,9,0),"")</f>
        <v>Latis</v>
      </c>
      <c r="M3" s="102"/>
    </row>
    <row r="4" spans="1:13" s="39" customFormat="1" ht="39.75" customHeight="1">
      <c r="A4" s="106" t="s">
        <v>39207</v>
      </c>
      <c r="B4" s="106" t="str">
        <f>IFERROR(VLOOKUP(D4,DB!A:K,11,0),"")</f>
        <v>R5</v>
      </c>
      <c r="C4" s="106">
        <v>1</v>
      </c>
      <c r="D4" s="106" t="s">
        <v>34832</v>
      </c>
      <c r="E4" s="106" t="s">
        <v>39187</v>
      </c>
      <c r="F4" s="107">
        <v>45948.661111111112</v>
      </c>
      <c r="G4" s="108">
        <f t="shared" ref="G4" ca="1" si="1">IFERROR(NOW()-F4,"")</f>
        <v>41.813909837961546</v>
      </c>
      <c r="H4" s="107">
        <v>45948.661111111112</v>
      </c>
      <c r="I4" s="106" t="str">
        <f>IFERROR(VLOOKUP(D4,DB!A:F,6,0),"")</f>
        <v>SCECO</v>
      </c>
      <c r="J4" s="106" t="str">
        <f>IFERROR(VLOOKUP(D4,DB!A:G,7,0),"")</f>
        <v>Dead</v>
      </c>
      <c r="K4" s="106" t="s">
        <v>39208</v>
      </c>
      <c r="L4" s="106" t="str">
        <f>IFERROR(VLOOKUP(D4,DB!A:I,9,0),"")</f>
        <v>Latis</v>
      </c>
    </row>
    <row r="5" spans="1:13" s="39" customFormat="1" ht="30.75">
      <c r="A5" s="106" t="s">
        <v>39209</v>
      </c>
      <c r="B5" s="106" t="str">
        <f>IFERROR(VLOOKUP(D5,DB!A:K,11,0),"")</f>
        <v>R5</v>
      </c>
      <c r="C5" s="106">
        <v>1</v>
      </c>
      <c r="D5" s="106" t="s">
        <v>36592</v>
      </c>
      <c r="E5" s="106" t="s">
        <v>39106</v>
      </c>
      <c r="F5" s="107">
        <v>45981.373298611114</v>
      </c>
      <c r="G5" s="108">
        <f ca="1">IFERROR(NOW()-F5,"")</f>
        <v>9.101722337960382</v>
      </c>
      <c r="H5" s="139">
        <v>45981.360798611109</v>
      </c>
      <c r="I5" s="106" t="str">
        <f>IFERROR(VLOOKUP(D5,DB!A:F,6,0),"")</f>
        <v>SCECO</v>
      </c>
      <c r="J5" s="106" t="str">
        <f>IFERROR(VLOOKUP(D5,DB!A:G,7,0),"")</f>
        <v>Dead</v>
      </c>
      <c r="K5" s="106" t="s">
        <v>39210</v>
      </c>
      <c r="L5" s="106" t="str">
        <f>IFERROR(VLOOKUP(D5,DB!A:I,9,0),"")</f>
        <v>Latis</v>
      </c>
    </row>
    <row r="6" spans="1:13" ht="30.75">
      <c r="A6" s="37" t="s">
        <v>39211</v>
      </c>
      <c r="B6" s="37" t="str">
        <f>IFERROR(VLOOKUP(D6,DB!A:K,11,0),"")</f>
        <v>R5</v>
      </c>
      <c r="C6" s="37">
        <v>1</v>
      </c>
      <c r="D6" s="106" t="s">
        <v>32138</v>
      </c>
      <c r="E6" s="37" t="s">
        <v>39106</v>
      </c>
      <c r="F6" s="38">
        <v>45989.951909722222</v>
      </c>
      <c r="G6" s="138">
        <f ca="1">IFERROR(NOW()-F6,"")</f>
        <v>0.52311122685205191</v>
      </c>
      <c r="H6" s="38">
        <v>45989.971354166664</v>
      </c>
      <c r="I6" s="37" t="str">
        <f>IFERROR(VLOOKUP(D6,DB!A:F,6,0),"")</f>
        <v>SCECO</v>
      </c>
      <c r="J6" s="37" t="str">
        <f>IFERROR(VLOOKUP(D6,DB!A:G,7,0),"")</f>
        <v>Dead</v>
      </c>
      <c r="K6" s="37" t="s">
        <v>39212</v>
      </c>
      <c r="L6" s="37" t="str">
        <f>IFERROR(VLOOKUP(D6,DB!A:I,9,0),"")</f>
        <v>Latis</v>
      </c>
    </row>
    <row r="7" spans="1:13">
      <c r="A7" s="37"/>
      <c r="B7" s="37" t="str">
        <f>IFERROR(VLOOKUP(D7,DB!A:K,11,0),"")</f>
        <v/>
      </c>
      <c r="C7" s="37"/>
      <c r="D7" s="106"/>
      <c r="E7" s="37"/>
      <c r="F7" s="38"/>
      <c r="G7" s="138">
        <f ca="1">IFERROR(NOW()-F7,"")</f>
        <v>45990.475020949074</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38">
        <f ca="1">IFERROR(NOW()-F8,"")</f>
        <v>45990.475020949074</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45990.475020949074</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45990.475020949074</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45990.475020949074</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45990.475020949074</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45990.475020949074</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45990.475020949074</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45990.475020949074</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45990.475020949074</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45990.475020949074</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45990.475020949074</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45990.475020949074</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45990.475020949074</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38">
        <f ca="1">IFERROR(NOW()-F21,"")</f>
        <v>45990.475020949074</v>
      </c>
      <c r="H21" s="38"/>
      <c r="I21" s="37" t="str">
        <f>IFERROR(VLOOKUP(D21,DB!A:F,6,0),"")</f>
        <v/>
      </c>
      <c r="J21" s="37" t="str">
        <f>IFERROR(VLOOKUP(D21,DB!A:G,7,0),"")</f>
        <v/>
      </c>
      <c r="K21" s="37"/>
      <c r="L21" s="37" t="str">
        <f>IFERROR(VLOOKUP(D21,DB!A:I,9,0),"")</f>
        <v/>
      </c>
    </row>
    <row r="22" spans="1:12">
      <c r="A22" s="37"/>
      <c r="B22" s="37" t="str">
        <f>IFERROR(VLOOKUP(D22,DB!A:K,11,0),"")</f>
        <v/>
      </c>
      <c r="C22" s="37"/>
      <c r="D22" s="106"/>
      <c r="E22" s="37"/>
      <c r="F22" s="38"/>
      <c r="G22" s="138">
        <f ca="1">IFERROR(NOW()-F22,"")</f>
        <v>45990.475020949074</v>
      </c>
      <c r="H22" s="38"/>
      <c r="I22" s="37" t="str">
        <f>IFERROR(VLOOKUP(D22,DB!A:F,6,0),"")</f>
        <v/>
      </c>
      <c r="J22" s="37" t="str">
        <f>IFERROR(VLOOKUP(D22,DB!A:G,7,0),"")</f>
        <v/>
      </c>
      <c r="K22" s="37"/>
      <c r="L22" s="37" t="str">
        <f>IFERROR(VLOOKUP(D22,DB!A:I,9,0),"")</f>
        <v/>
      </c>
    </row>
    <row r="23" spans="1:12">
      <c r="A23" s="37"/>
      <c r="B23" s="37" t="str">
        <f>IFERROR(VLOOKUP(D23,DB!A:K,11,0),"")</f>
        <v/>
      </c>
      <c r="C23" s="37"/>
      <c r="D23" s="106"/>
      <c r="E23" s="37"/>
      <c r="F23" s="38"/>
      <c r="G23" s="138">
        <f ca="1">IFERROR(NOW()-F23,"")</f>
        <v>45990.475020949074</v>
      </c>
      <c r="H23" s="38"/>
      <c r="I23" s="37" t="str">
        <f>IFERROR(VLOOKUP(D23,DB!A:F,6,0),"")</f>
        <v/>
      </c>
      <c r="J23" s="37" t="str">
        <f>IFERROR(VLOOKUP(D23,DB!A:G,7,0),"")</f>
        <v/>
      </c>
      <c r="K23" s="37"/>
      <c r="L23" s="37" t="str">
        <f>IFERROR(VLOOKUP(D23,DB!A:I,9,0),"")</f>
        <v/>
      </c>
    </row>
    <row r="24" spans="1:12">
      <c r="A24" s="37"/>
      <c r="B24" s="37" t="str">
        <f>IFERROR(VLOOKUP(D24,DB!A:K,11,0),"")</f>
        <v/>
      </c>
      <c r="C24" s="37"/>
      <c r="D24" s="106"/>
      <c r="E24" s="37"/>
      <c r="F24" s="38"/>
      <c r="G24" s="138">
        <f ca="1">IFERROR(NOW()-F24,"")</f>
        <v>45990.475020949074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45990.475020949074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45990.475020949074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45990.475020949074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45990.475020949074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45990.475020949074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45990.475020949074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45990.475020949074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45990.475020949074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45990.475020949074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45990.475020949074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8">
        <f ca="1">IFERROR(NOW()-F35,"")</f>
        <v>45990.475020949074</v>
      </c>
      <c r="H35" s="38"/>
      <c r="I35" s="37" t="str">
        <f>IFERROR(VLOOKUP(D35,DB!A:F,6,0),"")</f>
        <v/>
      </c>
      <c r="J35" s="37" t="str">
        <f>IFERROR(VLOOKUP(D35,DB!A:G,7,0),"")</f>
        <v/>
      </c>
      <c r="K35" s="37"/>
      <c r="L35" s="37" t="str">
        <f>IFERROR(VLOOKUP(D35,DB!A:I,9,0),"")</f>
        <v/>
      </c>
    </row>
    <row r="36" spans="1:12">
      <c r="A36" s="103"/>
      <c r="B36" s="103"/>
      <c r="C36" s="103"/>
      <c r="D36" s="103"/>
      <c r="E36" s="103"/>
      <c r="F36" s="139"/>
      <c r="G36" s="105"/>
      <c r="H36" s="139"/>
      <c r="I36" s="103"/>
      <c r="J36" s="103"/>
      <c r="K36" s="103"/>
      <c r="L36" s="103"/>
    </row>
    <row r="37" spans="1:12">
      <c r="A37" s="103"/>
      <c r="B37" s="103"/>
      <c r="C37" s="103"/>
      <c r="D37" s="103"/>
      <c r="E37" s="103"/>
      <c r="F37" s="139"/>
      <c r="G37" s="105"/>
      <c r="H37" s="139"/>
      <c r="I37" s="103"/>
      <c r="J37" s="103"/>
      <c r="K37" s="103"/>
      <c r="L37" s="103"/>
    </row>
    <row r="38" spans="1:12">
      <c r="A38" s="103"/>
      <c r="B38" s="103"/>
      <c r="C38" s="103"/>
      <c r="D38" s="103"/>
      <c r="E38" s="103"/>
      <c r="F38" s="139"/>
      <c r="G38" s="105"/>
      <c r="H38" s="139"/>
      <c r="I38" s="103"/>
      <c r="J38" s="103"/>
      <c r="K38" s="103"/>
      <c r="L38" s="103"/>
    </row>
    <row r="39" spans="1:12">
      <c r="A39" s="103"/>
      <c r="B39" s="103"/>
      <c r="C39" s="103"/>
      <c r="D39" s="103"/>
      <c r="E39" s="103"/>
      <c r="F39" s="139"/>
      <c r="G39" s="105"/>
      <c r="H39" s="139"/>
      <c r="I39" s="103"/>
      <c r="J39" s="103"/>
      <c r="K39" s="103"/>
      <c r="L39" s="103"/>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row r="42" spans="1:12">
      <c r="A42" s="103"/>
      <c r="B42" s="103"/>
      <c r="C42" s="103"/>
      <c r="D42" s="103"/>
      <c r="E42" s="103"/>
      <c r="F42" s="139"/>
      <c r="G42" s="105"/>
      <c r="H42" s="139"/>
      <c r="I42" s="103"/>
      <c r="J42" s="103"/>
      <c r="K42" s="103"/>
      <c r="L42" s="103"/>
    </row>
    <row r="43" spans="1:12">
      <c r="A43" s="103"/>
      <c r="B43" s="103"/>
      <c r="C43" s="103"/>
      <c r="D43" s="103"/>
      <c r="E43" s="103"/>
      <c r="F43" s="139"/>
      <c r="G43" s="105"/>
      <c r="H43" s="139"/>
      <c r="I43" s="103"/>
      <c r="J43" s="103"/>
      <c r="K43" s="103"/>
      <c r="L43" s="103"/>
    </row>
    <row r="44" spans="1:12">
      <c r="A44" s="103"/>
      <c r="B44" s="103"/>
      <c r="C44" s="103"/>
      <c r="D44" s="103"/>
      <c r="E44" s="103"/>
      <c r="F44" s="139"/>
      <c r="G44" s="105"/>
      <c r="H44" s="139"/>
      <c r="I44" s="103"/>
      <c r="J44" s="103"/>
      <c r="K44" s="103"/>
      <c r="L44" s="103"/>
    </row>
  </sheetData>
  <dataValidations count="2">
    <dataValidation allowBlank="1" showInputMessage="1" showErrorMessage="1" sqref="E1" xr:uid="{920C6338-E771-4DAE-8C89-92A9093EA4DE}"/>
    <dataValidation type="list" allowBlank="1" showInputMessage="1" showErrorMessage="1" sqref="E2:E3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R6</v>
      </c>
      <c r="C2" s="120"/>
      <c r="D2" s="119" t="s">
        <v>36585</v>
      </c>
      <c r="E2" s="106"/>
      <c r="F2" s="121"/>
      <c r="G2" s="72">
        <f ca="1">IFERROR(NOW()-F2,"-")</f>
        <v>45990.475020601851</v>
      </c>
      <c r="H2" s="121"/>
      <c r="I2" s="119" t="str">
        <f>IFERROR(VLOOKUP(D2,DB!A:F,6,0),"")</f>
        <v>SCECO</v>
      </c>
      <c r="J2" s="119" t="str">
        <f>IFERROR(VLOOKUP(D2,DB!A:G,7,0),"")</f>
        <v>Dead</v>
      </c>
      <c r="K2" s="122"/>
      <c r="L2" s="140" t="str">
        <f>IFERROR(VLOOKUP(D2,DB!A:I,9,0),"")</f>
        <v>Latis</v>
      </c>
    </row>
    <row r="3" spans="1:16382" ht="31.5" customHeight="1">
      <c r="A3" s="118"/>
      <c r="B3" s="119" t="str">
        <f>IFERROR(VLOOKUP(D3,DB!A:K,11,0),"")</f>
        <v/>
      </c>
      <c r="C3" s="120"/>
      <c r="D3" s="119"/>
      <c r="E3" s="106"/>
      <c r="F3" s="121"/>
      <c r="G3" s="72">
        <f ca="1">IFERROR(NOW()-F3,"-")</f>
        <v>45990.475020601851</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45990.475020601851</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45990.475020601851</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45990.475020601851</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45990.475020601851</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45990.475020601851</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45990.475020601851</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45990.475020601851</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45990.475020601851</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45990.475020601851</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45990.475020601851</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45990.475020601851</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45990.475020601851</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06"/>
      <c r="F16" s="121"/>
      <c r="G16" s="72">
        <f ca="1">IFERROR(NOW()-F16,"-")</f>
        <v>45990.475020601851</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06"/>
      <c r="F17" s="121"/>
      <c r="G17" s="72">
        <f ca="1">IFERROR(NOW()-F17,"-")</f>
        <v>45990.475020601851</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06"/>
      <c r="F18" s="121"/>
      <c r="G18" s="72">
        <f ca="1">IFERROR(NOW()-F18,"-")</f>
        <v>45990.475020601851</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45990.475020601851</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45990.475020601851</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45990.475020601851</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45990.475020601851</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45990.475020601851</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45990.475020601851</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45990.475020601851</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45990.475020601851</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45990.475020601851</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45990.475020601851</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45990.475020601851</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45990.475020601851</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45990.475020601851</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45990.475020601851</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45990.475020601851</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45990.475020601851</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45990.475020601851</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45990.475020601851</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45990.475020601851</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45990.475020601851</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45990.475020601851</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45990.475020601851</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45990.475020601851</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45990.475020601851</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45990.475020601851</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45990.475020601851</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45990.475020601851</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45990.475020601851</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45990.475020601851</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45990.475020601851</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45990.475020601851</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45990.475020601851</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45990.475020601851</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45990.475020601851</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45990.475020601851</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45990.475020601851</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45990.475020601851</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45990.475020601851</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45990.475020601851</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45990.475020601851</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45990.475020601851</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45990.475020601851</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45990.475020601851</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45990.475020601851</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45990.475020601851</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45990.475020601851</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45990.475020601851</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45990.475020601851</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45990.475020601851</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45990.475020601851</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45990.475020601851</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45990.475020601851</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45990.475020601851</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45990.475020601851</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45990.475020601851</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45990.475020601851</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45990.475020601851</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45990.475020601851</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45990.475020601851</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45990.475020601851</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45990.475020601851</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45990.475020601851</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45990.475020601851</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45990.475020601851</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45990.475020601851</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45990.475020601851</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45990.475020601851</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45990.475020601851</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45990.475020601851</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45990.475020601851</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45990.475020601851</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45990.475020601851</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45990.475020601851</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45990.475020601851</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45990.475020601851</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45990.475020601851</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45990.475020601851</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45990.475020601851</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45990.475020601851</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45990.475020601851</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45990.475020601851</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45990.475020601851</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45990.475020601851</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45990.475020601851</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45990.475020601851</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45990.475020601851</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45990.475020601851</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45990.475020601851</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45990.475020601851</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45990.475020601851</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45990.475020601851</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45990.475020601851</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45990.475020601851</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45990.475020601851</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45990.475020601851</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45990.475020601851</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45990.475020601851</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45990.475020601851</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45990.475020601851</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45990.475020601851</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45990.475020601851</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45990.475020601851</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45990.475020601851</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45990.475020601851</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45990.475020601851</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45990.475020601851</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45990.475020601851</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45990.475020601851</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45990.475020601851</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45990.475020601851</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45990.475020601851</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45990.475020601851</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45990.475020601851</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45990.475020601851</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45990.475020601851</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45990.475020601851</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45990.475020601851</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45990.475020601851</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45990.475020601851</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45990.475020601851</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45990.475020601851</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45990.475020601851</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45990.475020601851</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45990.475020601851</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45990.475020601851</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45990.475020601851</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45990.475020601851</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45990.475020601851</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45990.475020601851</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45990.475020601851</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45990.475020601851</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45990.475020601851</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45990.475020601851</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45990.475020601851</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45990.475020601851</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45990.475020601851</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45990.475020601851</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45990.475020601851</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45990.475020601851</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45990.475020601851</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45990.475020601851</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45990.475020601851</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45990.475020601851</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45990.475020601851</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45990.475020601851</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45990.475020601851</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45990.475020601851</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45990.475020601851</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45990.475020601851</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45990.475020601851</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45990.475020601851</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45990.475020601851</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45990.475020601851</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45990.475020601851</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45990.475020601851</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45990.475020601851</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45990.475020601851</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45990.475020601851</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45990.475020601851</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45990.475020601851</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45990.475020601851</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45990.475020601851</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45990.475020601851</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45990.475020601851</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45990.475020601851</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45990.475020601851</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45990.475020601851</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45990.475020601851</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45990.475020601851</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45990.475020601851</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45990.475020601851</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45990.475020601851</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45990.475020601851</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45990.475020601851</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45990.475020601851</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45990.475020601851</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45990.475020601851</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45990.475020601851</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45990.475020601851</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45990.475020601851</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45990.475020601851</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45990.475020601851</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45990.475020601851</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45990.475020601851</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45990.475020601851</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45990.475020601851</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45990.475020601851</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45990.475020601851</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45990.475020601851</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45990.475020601851</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45990.475020601851</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45990.475020601851</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45990.475020601851</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45990.475020601851</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45990.475020601851</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45990.475020601851</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45990.475020601851</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45990.475020601851</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45990.475020601851</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45990.475020601851</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45990.475020601851</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45990.475020601851</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45990.475020601851</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45990.475020601851</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45990.475020601851</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45990.475020601851</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45990.475020601851</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45990.475020601851</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45990.475020601851</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45990.475020601851</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45990.475020601851</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45990.475020601851</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45990.475020601851</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45990.475020601851</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45990.475020601851</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45990.475020601851</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45990.475020601851</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45990.475020601851</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45990.475020601851</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45990.475020601851</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45990.475020601851</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45990.475020601851</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45990.475020601851</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45990.475020601851</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45990.475020601851</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45990.475020601851</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45990.475020601851</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45990.475020601851</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45990.475020601851</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45990.475020601851</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45990.475020601851</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45990.475020601851</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45990.475020601851</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45990.475020601851</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45990.475020601851</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45990.475020601851</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45990.475020601851</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45990.475020601851</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45990.475020601851</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45990.475020601851</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45990.475020601851</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45990.475020601851</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45990.475020601851</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45990.475020601851</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45990.475020601851</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45990.475020601851</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45990.475020601851</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45990.475020601851</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45990.475020601851</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45990.475020601851</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45990.475020601851</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45990.475020601851</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45990.475020601851</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45990.475020601851</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45990.475020601851</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45990.475020601851</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45990.475020601851</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45990.475020601851</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45990.475020601851</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45990.475020601851</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45990.475020601851</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45990.475020601851</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45990.475020601851</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45990.475020601851</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45990.475020601851</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45990.475020601851</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45990.475020601851</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45990.475020601851</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45990.475020601851</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45990.475020601851</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45990.475020601851</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45990.475020601851</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45990.475020601851</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45990.475020601851</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45990.475020601851</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45990.475020601851</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45990.475020601851</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45990.475020601851</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45990.475020601851</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45990.475020601851</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45990.475020601851</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45990.475020601851</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45990.475020601851</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45990.475020601851</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45990.475020601851</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45990.475020601851</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45990.475020601851</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45990.475020601851</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45990.475020601851</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45990.475020601851</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45990.475020601851</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45990.475020601851</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45990.475020601851</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45990.475020601851</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45990.475020601851</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45990.475020601851</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45990.475020601851</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45990.475020601851</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45990.475020601851</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45990.475020601851</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45990.475020601851</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45990.475020601851</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45990.475020601851</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45990.475020601851</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45990.475020601851</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45990.475020601851</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45990.475020601851</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45990.475020601851</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45990.475020601851</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45990.475020601851</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45990.475020601851</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45990.475020601851</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45990.475020601851</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45990.475020601851</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45990.475020601851</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45990.475020601851</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45990.475020601851</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45990.475020601851</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45990.475020601851</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45990.475020601851</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45990.475020601851</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45990.475020601851</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45990.475020601851</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45990.475020601851</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45990.475020601851</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45990.475020601851</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45990.475020601851</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45990.475020601851</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45990.475020601851</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45990.475020601851</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45990.475020601851</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45990.475020601851</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45990.475020601851</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45990.475020601851</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45990.475020601851</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45990.475020601851</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45990.475020601851</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45990.475020601851</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45990.475020601851</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45990.475020601851</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45990.475020601851</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45990.475020601851</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45990.475020601851</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45990.475020601851</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45990.475020601851</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45990.475020601851</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45990.475020601851</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45990.475020601851</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45990.475020601851</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45990.475020601851</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45990.475020601851</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45990.475020601851</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45990.475020601851</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45990.475020601851</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45990.475020601851</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45990.475020601851</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45990.475020601851</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45990.475020601851</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45990.475020601851</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45990.475020601851</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45990.475020601851</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45990.475020601851</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45990.475020601851</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45990.475020601851</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45990.475020601851</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45990.475020601851</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45990.475020601851</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45990.475020601851</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45990.475020601851</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45990.475020601851</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45990.475020601851</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45990.475020601851</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45990.475020601851</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45990.475020601851</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45990.475020601851</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45990.475020601851</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45990.475020601851</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45990.475020601851</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45990.475020601851</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45990.475020601851</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45990.475020601851</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45990.475020601851</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45990.475020601851</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45990.475020601851</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45990.475020601851</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45990.475020601851</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45990.475020601851</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45990.475020601851</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45990.475020601851</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45990.475020601851</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45990.475020601851</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45990.475020601851</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45990.475020601851</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45990.475020601851</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45990.475020601851</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45990.475020601851</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45990.475020601851</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45990.475020601851</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45990.475020601851</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45990.475020601851</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45990.475020601851</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45990.475020601851</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45990.475020601851</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45990.475020601851</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45990.475020601851</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45990.475020601851</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45990.475020601851</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45990.475020601851</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45990.475020601851</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45990.475020601851</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45990.475020601851</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45990.475020601851</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45990.475020601851</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45990.475020601851</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45990.475020601851</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45990.475020601851</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45990.475020601851</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45990.475020601851</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45990.475020601851</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45990.475020601851</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45990.475020601851</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45990.475020601851</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45990.475020601851</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45990.475020601851</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45990.475020601851</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45990.475020601851</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45990.475020601851</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45990.475020601851</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45990.475020601851</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45990.475020601851</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45990.475020601851</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45990.475020601851</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45990.475020601851</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45990.475020601851</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45990.475020601851</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45990.475020601851</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45990.475020601851</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45990.475020601851</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45990.475020601851</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45990.475020601851</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45990.475020601851</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45990.475020601851</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45990.475020601851</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45990.475020601851</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45990.475020601851</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45990.475020601851</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45990.475020601851</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45990.475020601851</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45990.475020601851</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45990.475020601851</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45990.475020601851</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45990.475020601851</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45990.475020601851</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45990.475020601851</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45990.475020601851</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45990.475020601851</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45990.475020601851</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45990.475020601851</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45990.475020601851</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45990.475020601851</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45990.475020601851</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45990.475020601851</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45990.475020601851</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45990.475020601851</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45990.475020601851</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45990.475020601851</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45990.475020601851</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45990.475020601851</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45990.475020601851</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45990.475020601851</v>
      </c>
      <c r="H488" s="121"/>
      <c r="I488" s="119" t="str">
        <f>IFERROR(VLOOKUP(D488,DB!A:F,6,0),"")</f>
        <v/>
      </c>
      <c r="J488" s="119" t="str">
        <f>IFERROR(VLOOKUP(D488,DB!A:G,7,0),"")</f>
        <v/>
      </c>
      <c r="K488" s="122"/>
      <c r="L488" s="140" t="str">
        <f>IFERROR(VLOOKUP(D488,DB!A:I,9,0),"")</f>
        <v/>
      </c>
    </row>
    <row r="489" spans="1:12" ht="31.5" customHeight="1">
      <c r="A489" s="118"/>
      <c r="B489" s="119" t="str">
        <f>IFERROR(VLOOKUP(D489,DB!A:K,11,0),"")</f>
        <v/>
      </c>
      <c r="C489" s="120"/>
      <c r="D489" s="119"/>
      <c r="E489" s="145"/>
      <c r="F489" s="121"/>
      <c r="G489" s="72">
        <f ca="1">IFERROR(NOW()-F489,"-")</f>
        <v>45990.475020601851</v>
      </c>
      <c r="H489" s="121"/>
      <c r="I489" s="119" t="str">
        <f>IFERROR(VLOOKUP(D489,DB!A:F,6,0),"")</f>
        <v/>
      </c>
      <c r="J489" s="119" t="str">
        <f>IFERROR(VLOOKUP(D489,DB!A:G,7,0),"")</f>
        <v/>
      </c>
      <c r="K489" s="122"/>
      <c r="L489" s="140" t="str">
        <f>IFERROR(VLOOKUP(D489,DB!A:I,9,0),"")</f>
        <v/>
      </c>
    </row>
    <row r="490" spans="1:12" ht="31.5" customHeight="1">
      <c r="A490" s="118"/>
      <c r="B490" s="119" t="str">
        <f>IFERROR(VLOOKUP(D490,DB!A:K,11,0),"")</f>
        <v/>
      </c>
      <c r="C490" s="120"/>
      <c r="D490" s="119"/>
      <c r="E490" s="145"/>
      <c r="F490" s="121"/>
      <c r="G490" s="72">
        <f ca="1">IFERROR(NOW()-F490,"-")</f>
        <v>45990.475020601851</v>
      </c>
      <c r="H490" s="121"/>
      <c r="I490" s="119" t="str">
        <f>IFERROR(VLOOKUP(D490,DB!A:F,6,0),"")</f>
        <v/>
      </c>
      <c r="J490" s="119" t="str">
        <f>IFERROR(VLOOKUP(D490,DB!A:G,7,0),"")</f>
        <v/>
      </c>
      <c r="K490" s="122"/>
      <c r="L490" s="140" t="str">
        <f>IFERROR(VLOOKUP(D490,DB!A:I,9,0),"")</f>
        <v/>
      </c>
    </row>
    <row r="491" spans="1:12" ht="31.5" customHeight="1">
      <c r="A491" s="118"/>
      <c r="B491" s="119" t="str">
        <f>IFERROR(VLOOKUP(D491,DB!A:K,11,0),"")</f>
        <v/>
      </c>
      <c r="C491" s="120"/>
      <c r="D491" s="119"/>
      <c r="E491" s="145"/>
      <c r="F491" s="121"/>
      <c r="G491" s="72">
        <f ca="1">IFERROR(NOW()-F491,"-")</f>
        <v>45990.475020601851</v>
      </c>
      <c r="H491" s="121"/>
      <c r="I491" s="119" t="str">
        <f>IFERROR(VLOOKUP(D491,DB!A:F,6,0),"")</f>
        <v/>
      </c>
      <c r="J491" s="119" t="str">
        <f>IFERROR(VLOOKUP(D491,DB!A:G,7,0),"")</f>
        <v/>
      </c>
      <c r="K491" s="122"/>
      <c r="L491" s="140" t="str">
        <f>IFERROR(VLOOKUP(D491,DB!A:I,9,0),"")</f>
        <v/>
      </c>
    </row>
    <row r="492" spans="1:12" ht="31.5" customHeight="1">
      <c r="A492" s="146"/>
      <c r="B492" s="147" t="str">
        <f>IFERROR(VLOOKUP(D492,DB!A:K,11,0),"")</f>
        <v/>
      </c>
      <c r="C492" s="148"/>
      <c r="D492" s="147"/>
      <c r="E492" s="145"/>
      <c r="F492" s="149"/>
      <c r="G492" s="150">
        <f ca="1">IFERROR(NOW()-F492,"-")</f>
        <v>45990.475020601851</v>
      </c>
      <c r="H492" s="149"/>
      <c r="I492" s="147" t="str">
        <f>IFERROR(VLOOKUP(D492,DB!A:F,6,0),"")</f>
        <v/>
      </c>
      <c r="J492" s="147" t="str">
        <f>IFERROR(VLOOKUP(D492,DB!A:G,7,0),"")</f>
        <v/>
      </c>
      <c r="K492" s="151"/>
      <c r="L492" s="152" t="str">
        <f>IFERROR(VLOOKUP(D492,DB!A:I,9,0),"")</f>
        <v/>
      </c>
    </row>
  </sheetData>
  <dataValidations count="2">
    <dataValidation allowBlank="1" showInputMessage="1" showErrorMessage="1" sqref="E1" xr:uid="{9E1BC488-8814-4F8A-8DBE-742B3278AB71}"/>
    <dataValidation type="list" allowBlank="1" showInputMessage="1" showErrorMessage="1" sqref="E2:E49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2025-11-29T08:26:06Z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