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803" documentId="13_ncr:1_{F6CB121F-512D-4AA6-A0C1-0FB36C537598}" xr6:coauthVersionLast="47" xr6:coauthVersionMax="47" xr10:uidLastSave="{E2870FF7-6381-4C0B-9A15-B02012B8411E}"/>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I2" i="6"/>
  <c r="I3" i="6"/>
  <c r="I4" i="6"/>
  <c r="I5" i="6"/>
  <c r="I6" i="6"/>
  <c r="I7" i="6"/>
  <c r="I8" i="6"/>
  <c r="I9" i="6"/>
  <c r="I10" i="6"/>
  <c r="I11" i="6"/>
  <c r="I12" i="6"/>
  <c r="I13" i="6"/>
  <c r="I14" i="6"/>
  <c r="I15" i="6"/>
  <c r="I16" i="6"/>
  <c r="I17" i="6"/>
  <c r="I18" i="6"/>
  <c r="I19" i="6"/>
  <c r="I20" i="6"/>
  <c r="I21" i="6"/>
  <c r="I22" i="6"/>
  <c r="I23" i="6"/>
  <c r="I24" i="6"/>
  <c r="I25" i="6"/>
  <c r="I26" i="6"/>
  <c r="G2" i="6"/>
  <c r="G3" i="6"/>
  <c r="G4" i="6"/>
  <c r="G5" i="6"/>
  <c r="G6" i="6"/>
  <c r="G7" i="6"/>
  <c r="G8" i="6"/>
  <c r="G9" i="6"/>
  <c r="G10" i="6"/>
  <c r="G11" i="6"/>
  <c r="G12" i="6"/>
  <c r="G13" i="6"/>
  <c r="G14" i="6"/>
  <c r="G15" i="6"/>
  <c r="G16" i="6"/>
  <c r="G17" i="6"/>
  <c r="G18" i="6"/>
  <c r="G19" i="6"/>
  <c r="G20" i="6"/>
  <c r="G21" i="6"/>
  <c r="G22" i="6"/>
  <c r="G23" i="6"/>
  <c r="G24" i="6"/>
  <c r="G25" i="6"/>
  <c r="G26" i="6"/>
  <c r="B2" i="6"/>
  <c r="B3" i="6"/>
  <c r="B4" i="6"/>
  <c r="B5" i="6"/>
  <c r="B6" i="6"/>
  <c r="B7" i="6"/>
  <c r="B8" i="6"/>
  <c r="B9" i="6"/>
  <c r="B10" i="6"/>
  <c r="B11" i="6"/>
  <c r="B12" i="6"/>
  <c r="B13" i="6"/>
  <c r="B14" i="6"/>
  <c r="B15" i="6"/>
  <c r="B16" i="6"/>
  <c r="B17" i="6"/>
  <c r="B18" i="6"/>
  <c r="B19" i="6"/>
  <c r="B20" i="6"/>
  <c r="B21" i="6"/>
  <c r="B22" i="6"/>
  <c r="B23" i="6"/>
  <c r="B24" i="6"/>
  <c r="B25" i="6"/>
  <c r="B26" i="6"/>
  <c r="J2" i="6"/>
  <c r="J3" i="6"/>
  <c r="J4" i="6"/>
  <c r="J5" i="6"/>
  <c r="J6" i="6"/>
  <c r="J7" i="6"/>
  <c r="J8" i="6"/>
  <c r="J9" i="6"/>
  <c r="J10" i="6"/>
  <c r="J11" i="6"/>
  <c r="J12" i="6"/>
  <c r="J13" i="6"/>
  <c r="J14" i="6"/>
  <c r="J15" i="6"/>
  <c r="J16" i="6"/>
  <c r="J17" i="6"/>
  <c r="J18" i="6"/>
  <c r="J19" i="6"/>
  <c r="J20" i="6"/>
  <c r="J21" i="6"/>
  <c r="J22" i="6"/>
  <c r="J23" i="6"/>
  <c r="J24" i="6"/>
  <c r="J25" i="6"/>
  <c r="J2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<sst xmlns="http://schemas.openxmlformats.org/spreadsheetml/2006/main" count="180275" uniqueCount="39122">
  <si>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</si>
  <si>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</si>
  <si>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</si>
  <si>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</si>
  <si>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</si>
  <si>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</si>
  <si>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</si>
  <si>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</si>
  <si>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</si>
  <si>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</si>
  <si>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</si>
  <si>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</si>
  <si>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</si>
  <si>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</si>
  <si>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</si>
  <si>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</si>
  <si>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</si>
  <si>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</si>
  <si>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</si>
  <si>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</si>
  <si>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</si>
  <si>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</si>
  <si>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</si>
  <si>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</si>
  <si>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</si>
  <si>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</si>
  <si>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</si>
  <si>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</si>
  <si>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</si>
  <si>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</si>
  <si>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</si>
  <si>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</si>
  <si>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</si>
  <si>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</si>
  <si>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</si>
  <si>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</si>
  <si>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</si>
  <si>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</si>
  <si>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</si>
  <si>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</si>
  <si>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</si>
  <si>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</si>
  <si>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</si>
  <si>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</si>
  <si>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</si>
  <si>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</si>
  <si>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</si>
  <si>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</si>
  <si>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</si>
  <si>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</si>
  <si>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</si>
  <si>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</si>
  <si>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</si>
  <si>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</si>
  <si>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</si>
  <si>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</si>
  <si>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</si>
  <si>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</si>
  <si>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</si>
  <si>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</si>
  <si>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</si>
  <si>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</si>
  <si>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</si>
  <si>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</si>
  <si>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</si>
  <si>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</si>
  <si>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</si>
  <si>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</si>
  <si>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</si>
  <si>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</si>
  <si>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</si>
  <si>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</si>
  <si>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</si>
  <si>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</si>
  <si>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</si>
  <si>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</si>
  <si>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</si>
  <si>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</si>
  <si>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</si>
  <si>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</si>
  <si>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</si>
  <si>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</si>
  <si>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</si>
  <si>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</si>
  <si>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</si>
  <si>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</si>
  <si>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</si>
  <si>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</si>
  <si>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</si>
  <si>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</si>
  <si>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</si>
  <si>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</si>
  <si>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</si>
  <si>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</si>
  <si>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</si>
  <si>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</si>
  <si>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</si>
  <si>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</si>
  <si>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</si>
  <si>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</si>
  <si>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</si>
  <si>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</si>
  <si>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</si>
  <si>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</si>
  <si>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</si>
  <si>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</si>
  <si>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</si>
  <si>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</si>
  <si>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</si>
  <si>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</si>
  <si>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</si>
  <si>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</si>
  <si>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</si>
  <si>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</si>
  <si>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</si>
  <si>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</si>
  <si>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</si>
  <si>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</si>
  <si>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</si>
  <si>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</si>
  <si>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</si>
  <si>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</si>
  <si>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</si>
  <si>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</si>
  <si>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</si>
  <si>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</si>
  <si>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</si>
  <si>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</si>
  <si>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</si>
  <si>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</si>
  <si>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</si>
  <si>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</si>
  <si>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</si>
  <si>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</si>
  <si>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</si>
  <si>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</si>
  <si>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</si>
  <si>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</si>
  <si>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</si>
  <si>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</si>
  <si>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</si>
  <si>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</si>
  <si>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</si>
  <si>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</si>
  <si>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</si>
  <si>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</si>
  <si>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</si>
  <si>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</si>
  <si>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</si>
  <si>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</si>
  <si>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</si>
  <si>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</si>
  <si>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</si>
  <si>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</si>
  <si>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</si>
  <si>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</si>
  <si>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</si>
  <si>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</si>
  <si>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</si>
  <si>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</si>
  <si>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</si>
  <si>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</si>
  <si>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</si>
  <si>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</si>
  <si>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</si>
  <si>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</si>
  <si>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</si>
  <si>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</si>
  <si>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</si>
  <si>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</si>
  <si>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</si>
  <si>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</si>
  <si>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</si>
  <si>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</si>
  <si>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</si>
  <si>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</si>
  <si>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</si>
  <si>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</si>
  <si>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</si>
  <si>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</si>
  <si>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</si>
  <si>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</si>
  <si>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</si>
  <si>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</si>
  <si>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</si>
  <si>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</si>
  <si>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</si>
  <si>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</si>
  <si>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</si>
  <si>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</si>
  <si>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</si>
  <si>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</si>
  <si>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</si>
  <si>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</si>
  <si>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</si>
  <si>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</si>
  <si>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</si>
  <si>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</si>
  <si>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</si>
  <si>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</si>
  <si>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</si>
  <si>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</si>
  <si>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</si>
  <si>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</si>
  <si>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</si>
  <si>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</si>
  <si>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</si>
  <si>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</si>
  <si>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</si>
  <si>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</si>
  <si>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</si>
  <si>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</si>
  <si>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</si>
  <si>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</si>
  <si>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</si>
  <si>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</si>
  <si>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</si>
  <si>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</si>
  <si>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</si>
  <si>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</si>
  <si>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</si>
  <si>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</si>
  <si>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</si>
  <si>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</si>
  <si>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</si>
  <si>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</si>
  <si>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</si>
  <si>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</si>
  <si>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</si>
  <si>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</si>
  <si>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</si>
  <si>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</si>
  <si>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</si>
  <si>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</si>
  <si>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</si>
  <si>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</si>
  <si>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</si>
  <si>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</si>
  <si>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</si>
  <si>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</si>
  <si>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</si>
  <si>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</si>
  <si>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</si>
  <si>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</si>
  <si>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</si>
  <si>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</si>
  <si>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</si>
  <si>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</si>
  <si>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</si>
  <si>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</si>
  <si>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</si>
  <si>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</si>
  <si>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</si>
  <si>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</si>
  <si>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</si>
  <si>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</si>
  <si>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</si>
  <si>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</si>
  <si>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</si>
  <si>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</si>
  <si>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</si>
  <si>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</si>
  <si>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</si>
  <si>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</si>
  <si>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</si>
  <si>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</si>
  <si>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</si>
  <si>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</si>
  <si>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</si>
  <si>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</si>
  <si>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</si>
  <si>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</si>
  <si>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</si>
  <si>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</si>
  <si>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</si>
  <si>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</si>
  <si>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</si>
  <si>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</si>
  <si>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</si>
  <si>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</si>
  <si>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</si>
  <si>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</si>
  <si>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</si>
  <si>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</si>
  <si>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</si>
  <si>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</si>
  <si>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</si>
  <si>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</si>
  <si>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</si>
  <si>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</si>
  <si>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</si>
  <si>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</si>
  <si>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</si>
  <si>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</si>
  <si>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</si>
  <si>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</si>
  <si>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</si>
  <si>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</si>
  <si>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</si>
  <si>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</si>
  <si>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</si>
  <si>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</si>
  <si>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</si>
  <si>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</si>
  <si>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</si>
  <si>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</si>
  <si>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</si>
  <si>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</si>
  <si>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</si>
  <si>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</si>
  <si>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</si>
  <si>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</si>
  <si>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</si>
  <si>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</si>
  <si>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</si>
  <si>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</si>
  <si>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</si>
  <si>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</si>
  <si>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</si>
  <si>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</si>
  <si>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</si>
  <si>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</si>
  <si>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</si>
  <si>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</si>
  <si>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</si>
  <si>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</si>
  <si>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</si>
  <si>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</si>
  <si>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</si>
  <si>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</si>
  <si>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</si>
  <si>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</si>
  <si>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</si>
  <si>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</si>
  <si>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</si>
  <si>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</si>
  <si>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</si>
  <si>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</si>
  <si>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</si>
  <si>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</si>
  <si>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</si>
  <si>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</si>
  <si>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</si>
  <si>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</si>
  <si>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</si>
  <si>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</si>
  <si>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</si>
  <si>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</si>
  <si>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</si>
  <si>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</si>
  <si>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</si>
  <si>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</si>
  <si>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</si>
  <si>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</si>
  <si>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</si>
  <si>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</si>
  <si>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</si>
  <si>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</si>
  <si>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</si>
  <si>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</si>
  <si>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</si>
  <si>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</si>
  <si>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</si>
  <si>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</si>
  <si>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</si>
  <si>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</si>
  <si>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</si>
  <si>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</si>
  <si>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</si>
  <si>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</si>
  <si>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</si>
  <si>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</si>
  <si>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</si>
  <si>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</si>
  <si>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</si>
  <si>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</si>
  <si>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</si>
  <si>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</si>
  <si>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</si>
  <si>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</si>
  <si>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</si>
  <si>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</si>
  <si>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</si>
  <si>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</si>
  <si>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</si>
  <si>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</si>
  <si>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</si>
  <si>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</si>
  <si>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</si>
  <si>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</si>
  <si>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</si>
  <si>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</si>
  <si>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</si>
  <si>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</si>
  <si>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</si>
  <si>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</si>
  <si>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</si>
  <si>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</si>
  <si>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</si>
  <si>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</si>
  <si>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</si>
  <si>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</si>
  <si>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</si>
  <si>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</si>
  <si>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</si>
  <si>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</si>
  <si>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</si>
  <si>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</si>
  <si>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</si>
  <si>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</si>
  <si>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</si>
  <si>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</si>
  <si>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</si>
  <si>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</si>
  <si>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</si>
  <si>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</si>
  <si>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</si>
  <si>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</si>
  <si>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</si>
  <si>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</si>
  <si>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</si>
  <si>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</si>
  <si>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</si>
  <si>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</si>
  <si>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</si>
  <si>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</si>
  <si>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</si>
  <si>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</si>
  <si>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</si>
  <si>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</si>
  <si>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</si>
  <si>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</si>
  <si>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</si>
  <si>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</si>
  <si>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</si>
  <si>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</si>
  <si>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</si>
  <si>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</si>
  <si>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</si>
  <si>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</si>
  <si>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</si>
  <si>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</si>
  <si>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</si>
  <si>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</si>
  <si>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</si>
  <si>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</si>
  <si>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</si>
  <si>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</si>
  <si>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</si>
  <si>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</si>
  <si>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</si>
  <si>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</si>
  <si>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</si>
  <si>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</si>
  <si>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</si>
  <si>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</si>
  <si>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</si>
  <si>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</si>
  <si>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</si>
  <si>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</si>
  <si>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</si>
  <si>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</si>
  <si>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</si>
  <si>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</si>
  <si>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</si>
  <si>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</si>
  <si>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</si>
  <si>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</si>
  <si>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</si>
  <si>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</si>
  <si>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</si>
  <si>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</si>
  <si>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</si>
  <si>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</si>
  <si>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</si>
  <si>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</si>
  <si>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</si>
  <si>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</si>
  <si>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</si>
  <si>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</si>
  <si>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</si>
  <si>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</si>
  <si>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</si>
  <si>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</si>
  <si>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</si>
  <si>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</si>
  <si>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</si>
  <si>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</si>
  <si>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</si>
  <si>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</si>
  <si>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</si>
  <si>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</si>
  <si>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</si>
  <si>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</si>
  <si>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</si>
  <si>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</si>
  <si>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</si>
  <si>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</si>
  <si>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</si>
  <si>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</si>
  <si>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</si>
  <si>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</si>
  <si>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</si>
  <si>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</si>
  <si>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</si>
  <si>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</si>
  <si>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</si>
  <si>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</si>
  <si>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</si>
  <si>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</si>
  <si>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</si>
  <si>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</si>
  <si>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</si>
  <si>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</si>
  <si>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</si>
  <si>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</si>
  <si>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</si>
  <si>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</si>
  <si>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</si>
  <si>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</si>
  <si>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</si>
  <si>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</si>
  <si>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</si>
  <si>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</si>
  <si>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</si>
  <si>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</si>
  <si>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</si>
  <si>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</si>
  <si>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</si>
  <si>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</si>
  <si>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</si>
  <si>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</si>
  <si>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</si>
  <si>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</si>
  <si>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</si>
  <si>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</si>
  <si>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</si>
  <si>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</si>
  <si>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</si>
  <si>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</si>
  <si>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</si>
  <si>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</si>
  <si>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</si>
  <si>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</si>
  <si>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</si>
  <si>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</si>
  <si>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</si>
  <si>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</si>
  <si>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</si>
  <si>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</si>
  <si>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</si>
  <si>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</si>
  <si>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</si>
  <si>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</si>
  <si>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</si>
  <si>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</si>
  <si>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</si>
  <si>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</si>
  <si>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</si>
  <si>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</si>
  <si>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</si>
  <si>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</si>
  <si>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</si>
  <si>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</si>
  <si>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</si>
  <si>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</si>
  <si>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</si>
  <si>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</si>
  <si>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</si>
  <si>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</si>
  <si>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</si>
  <si>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</si>
  <si>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</si>
  <si>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</si>
  <si>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</si>
  <si>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</si>
  <si>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</si>
  <si>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</si>
  <si>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</si>
  <si>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</si>
  <si>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</si>
  <si>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</si>
  <si>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</si>
  <si>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</si>
  <si>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</si>
  <si>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</si>
  <si>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</si>
  <si>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</si>
  <si>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</si>
  <si>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</si>
  <si>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</si>
  <si>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</si>
  <si>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</si>
  <si>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</si>
  <si>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</si>
  <si>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</si>
  <si>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</si>
  <si>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</si>
  <si>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</si>
  <si>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</si>
  <si>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</si>
  <si>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</si>
  <si>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</si>
  <si>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</si>
  <si>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</si>
  <si>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</si>
  <si>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</si>
  <si>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</si>
  <si>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</si>
  <si>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</si>
  <si>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</si>
  <si>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</si>
  <si>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</si>
  <si>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</si>
  <si>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</si>
  <si>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</si>
  <si>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</si>
  <si>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</si>
  <si>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</si>
  <si>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</si>
  <si>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</si>
  <si>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</si>
  <si>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</si>
  <si>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</si>
  <si>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</si>
  <si>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</si>
  <si>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</si>
  <si>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</si>
  <si>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</si>
  <si>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</si>
  <si>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</si>
  <si>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</si>
  <si>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</si>
  <si>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</si>
  <si>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</si>
  <si>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</si>
  <si>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</si>
  <si>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</si>
  <si>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</si>
  <si>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</si>
  <si>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</si>
  <si>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</si>
  <si>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</si>
  <si>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</si>
  <si>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</si>
  <si>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</si>
  <si>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</si>
  <si>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</si>
  <si>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</si>
  <si>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</si>
  <si>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</si>
  <si>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</si>
  <si>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</si>
  <si>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</si>
  <si>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</si>
  <si>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</si>
  <si>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</si>
  <si>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</si>
  <si>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</si>
  <si>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</si>
  <si>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</si>
  <si>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</si>
  <si>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</si>
  <si>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</si>
  <si>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</si>
  <si>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</si>
  <si>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</si>
  <si>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</si>
  <si>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</si>
  <si>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</si>
  <si>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</si>
  <si>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</si>
  <si>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</si>
  <si>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</si>
  <si>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</si>
  <si>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</si>
  <si>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</si>
  <si>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</si>
  <si>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</si>
  <si>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</si>
  <si>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</si>
  <si>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</si>
  <si>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</si>
  <si>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</si>
  <si>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</si>
  <si>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</si>
  <si>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</si>
  <si>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</si>
  <si>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</si>
  <si>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</si>
  <si>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</si>
  <si>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</si>
  <si>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</si>
  <si>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</si>
  <si>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</si>
  <si>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</si>
  <si>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</si>
  <si>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</si>
  <si>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</si>
  <si>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</si>
  <si>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</si>
  <si>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</si>
  <si>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</si>
  <si>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</si>
  <si>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</si>
  <si>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</si>
  <si>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</si>
  <si>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</si>
  <si>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</si>
  <si>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</si>
  <si>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</si>
  <si>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</si>
  <si>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</si>
  <si>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</si>
  <si>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</si>
  <si>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</si>
  <si>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</si>
  <si>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</si>
  <si>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</si>
  <si>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</si>
  <si>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</si>
  <si>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</si>
  <si>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</si>
  <si>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</si>
  <si>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</si>
  <si>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</si>
  <si>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</si>
  <si>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</si>
  <si>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</si>
  <si>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</si>
  <si>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</si>
  <si>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</si>
  <si>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</si>
  <si>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</si>
  <si>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</si>
  <si>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</si>
  <si>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</si>
  <si>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</si>
  <si>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</si>
  <si>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</si>
  <si>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</si>
  <si>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</si>
  <si>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</si>
  <si>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</si>
  <si>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</si>
  <si>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</si>
  <si>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</si>
  <si>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</si>
  <si>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</si>
  <si>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</si>
  <si>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</si>
  <si>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</si>
  <si>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</si>
  <si>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</si>
  <si>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</si>
  <si>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</si>
  <si>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</si>
  <si>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</si>
  <si>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</si>
  <si>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</si>
  <si>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</si>
  <si>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</si>
  <si>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</si>
  <si>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</si>
  <si>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</si>
  <si>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</si>
  <si>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</si>
  <si>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</si>
  <si>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</si>
  <si>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</si>
  <si>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</si>
  <si>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</si>
  <si>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</si>
  <si>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</si>
  <si>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</si>
  <si>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</si>
  <si>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</si>
  <si>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</si>
  <si>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</si>
  <si>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</si>
  <si>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</si>
  <si>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</si>
  <si>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</si>
  <si>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</si>
  <si>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</si>
  <si>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</si>
  <si>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</si>
  <si>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</si>
  <si>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</si>
  <si>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</si>
  <si>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</si>
  <si>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</si>
  <si>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</si>
  <si>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</si>
  <si>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</si>
  <si>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</si>
  <si>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</si>
  <si>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</si>
  <si>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</si>
  <si>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</si>
  <si>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</si>
  <si>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</si>
  <si>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</si>
  <si>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</si>
  <si>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</si>
  <si>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</si>
  <si>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</si>
  <si>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</si>
  <si>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</si>
  <si>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</si>
  <si>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</si>
  <si>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</si>
  <si>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</si>
  <si>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</si>
  <si>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</si>
  <si>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</si>
  <si>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</si>
  <si>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</si>
  <si>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</si>
  <si>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</si>
  <si>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</si>
  <si>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</si>
  <si>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</si>
  <si>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</si>
  <si>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</si>
  <si>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</si>
  <si>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</si>
  <si>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</si>
  <si>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</si>
  <si>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</si>
  <si>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</si>
  <si>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</si>
  <si>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</si>
  <si>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</si>
  <si>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</si>
  <si>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</si>
  <si>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</si>
  <si>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</si>
  <si>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</si>
  <si>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</si>
  <si>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</si>
  <si>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</si>
  <si>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</si>
  <si>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</si>
  <si>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</si>
  <si>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</si>
  <si>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</si>
  <si>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</si>
  <si>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</si>
  <si>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</si>
  <si>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</si>
  <si>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</si>
  <si>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</si>
  <si>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</si>
  <si>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</si>
  <si>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</si>
  <si>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</si>
  <si>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</si>
  <si>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</si>
  <si>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</si>
  <si>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</si>
  <si>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</si>
  <si>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</si>
  <si>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</si>
  <si>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</si>
  <si>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</si>
  <si>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</si>
  <si>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</si>
  <si>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</si>
  <si>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</si>
  <si>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</si>
  <si>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</si>
  <si>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</si>
  <si>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</si>
  <si>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</si>
  <si>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</si>
  <si>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</si>
  <si>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</si>
  <si>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</si>
  <si>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</si>
  <si>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</si>
  <si>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</si>
  <si>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</si>
  <si>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</si>
  <si>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</si>
  <si>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</si>
  <si>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</si>
  <si>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</si>
  <si>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</si>
  <si>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</si>
  <si>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</si>
  <si>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</si>
  <si>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</si>
  <si>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</si>
  <si>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</si>
  <si>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</si>
  <si>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</si>
  <si>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</si>
  <si>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</si>
  <si>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</si>
  <si>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</si>
  <si>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</si>
  <si>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</si>
  <si>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</si>
  <si>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</si>
  <si>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</si>
  <si>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</si>
  <si>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</si>
  <si>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</si>
  <si>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</si>
  <si>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</si>
  <si>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</si>
  <si>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</si>
  <si>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</si>
  <si>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</si>
  <si>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</si>
  <si>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</si>
  <si>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</si>
  <si>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</si>
  <si>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</si>
  <si>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</si>
  <si>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</si>
  <si>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</si>
  <si>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</si>
  <si>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</si>
  <si>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</si>
  <si>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</si>
  <si>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</si>
  <si>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</si>
  <si>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</si>
  <si>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</si>
  <si>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</si>
  <si>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</si>
  <si>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</si>
  <si>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</si>
  <si>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</si>
  <si>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</si>
  <si>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</si>
  <si>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</si>
  <si>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</si>
  <si>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</si>
  <si>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</si>
  <si>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</si>
  <si>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</si>
  <si>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</si>
  <si>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</si>
  <si>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</si>
  <si>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</si>
  <si>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</si>
  <si>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</si>
  <si>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</si>
  <si>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</si>
  <si>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</si>
  <si>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</si>
  <si>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</si>
  <si>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</si>
  <si>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</si>
  <si>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</si>
  <si>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</si>
  <si>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</si>
  <si>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</si>
  <si>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</si>
  <si>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</si>
  <si>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</si>
  <si>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</si>
  <si>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</si>
  <si>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</si>
  <si>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</si>
  <si>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</si>
  <si>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</si>
  <si>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</si>
  <si>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</si>
  <si>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</si>
  <si>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</si>
  <si>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</si>
  <si>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</si>
  <si>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</si>
  <si>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</si>
  <si>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</si>
  <si>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</si>
  <si>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</si>
  <si>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</si>
  <si>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</si>
  <si>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</si>
  <si>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</si>
  <si>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</si>
  <si>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</si>
  <si>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</si>
  <si>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</si>
  <si>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</si>
  <si>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</si>
  <si>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</si>
  <si>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</si>
  <si>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</si>
  <si>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</si>
  <si>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</si>
  <si>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</si>
  <si>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</si>
  <si>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</si>
  <si>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</si>
  <si>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</si>
  <si>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</si>
  <si>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</si>
  <si>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</si>
  <si>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</si>
  <si>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</si>
  <si>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</si>
  <si>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</si>
  <si>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</si>
  <si>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</si>
  <si>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</si>
  <si>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</si>
  <si>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</si>
  <si>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</si>
  <si>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</si>
  <si>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</si>
  <si>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</si>
  <si>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</si>
  <si>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</si>
  <si>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</si>
  <si>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</si>
  <si>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</si>
  <si>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</si>
  <si>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</si>
  <si>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</si>
  <si>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</si>
  <si>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</si>
  <si>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</si>
  <si>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</si>
  <si>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</si>
  <si>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</si>
  <si>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</si>
  <si>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</si>
  <si>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</si>
  <si>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</si>
  <si>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</si>
  <si>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</si>
  <si>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</si>
  <si>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</si>
  <si>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</si>
  <si>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</si>
  <si>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</si>
  <si>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</si>
  <si>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</si>
  <si>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</si>
  <si>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</si>
  <si>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</si>
  <si>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</si>
  <si>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</si>
  <si>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</si>
  <si>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</si>
  <si>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</si>
  <si>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</si>
  <si>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</si>
  <si>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</si>
  <si>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</si>
  <si>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</si>
  <si>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</si>
  <si>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</si>
  <si>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</si>
  <si>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</si>
  <si>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</si>
  <si>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</si>
  <si>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</si>
  <si>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</si>
  <si>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</si>
  <si>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</si>
  <si>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</si>
  <si>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</si>
  <si>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</si>
  <si>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</si>
  <si>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</si>
  <si>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</si>
  <si>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</si>
  <si>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</si>
  <si>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</si>
  <si>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</si>
  <si>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</si>
  <si>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</si>
  <si>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</si>
  <si>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</si>
  <si>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</si>
  <si>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</si>
  <si>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</si>
  <si>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</si>
  <si>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</si>
  <si>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</si>
  <si>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</si>
  <si>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</si>
  <si>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</si>
  <si>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</si>
  <si>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</si>
  <si>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</si>
  <si>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</si>
  <si>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</si>
  <si>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</si>
  <si>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</si>
  <si>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</si>
  <si>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</si>
  <si>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</si>
  <si>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</si>
  <si>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</si>
  <si>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</si>
  <si>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</si>
  <si>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</si>
  <si>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</si>
  <si>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</si>
  <si>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</si>
  <si>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</si>
  <si>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</si>
  <si>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</si>
  <si>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</si>
  <si>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</si>
  <si>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</si>
  <si>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</si>
  <si>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</si>
  <si>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</si>
  <si>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</si>
  <si>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</si>
  <si>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</si>
  <si>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</si>
  <si>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</si>
  <si>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</si>
  <si>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</si>
  <si>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</si>
  <si>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</si>
  <si>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</si>
  <si>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</si>
  <si>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</si>
  <si>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</si>
  <si>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</si>
  <si>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</si>
  <si>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</si>
  <si>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</si>
  <si>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</si>
  <si>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</si>
  <si>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</si>
  <si>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</si>
  <si>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</si>
  <si>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</si>
  <si>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</si>
  <si>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</si>
  <si>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</si>
  <si>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</si>
  <si>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</si>
  <si>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</si>
  <si>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</si>
  <si>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</si>
  <si>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</si>
  <si>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</si>
  <si>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</si>
  <si>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</si>
  <si>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</si>
  <si>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</si>
  <si>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</si>
  <si>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</si>
  <si>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</si>
  <si>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</si>
  <si>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</si>
  <si>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</si>
  <si>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</si>
  <si>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</si>
  <si>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</si>
  <si>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</si>
  <si>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</si>
  <si>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</si>
  <si>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</si>
  <si>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</si>
  <si>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</si>
  <si>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</si>
  <si>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</si>
  <si>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</si>
  <si>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</si>
  <si>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</si>
  <si>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</si>
  <si>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</si>
  <si>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</si>
  <si>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</si>
  <si>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</si>
  <si>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</si>
  <si>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</si>
  <si>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</si>
  <si>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</si>
  <si>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</si>
  <si>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</si>
  <si>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</si>
  <si>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</si>
  <si>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</si>
  <si>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</si>
  <si>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</si>
  <si>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</si>
  <si>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</si>
  <si>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</si>
  <si>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</si>
  <si>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</si>
  <si>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</si>
  <si>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</si>
  <si>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</si>
  <si>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</si>
  <si>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</si>
  <si>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</si>
  <si>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</si>
  <si>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</si>
  <si>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</si>
  <si>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</si>
  <si>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</si>
  <si>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</si>
  <si>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</si>
  <si>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</si>
  <si>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</si>
  <si>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</si>
  <si>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</si>
  <si>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</si>
  <si>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</si>
  <si>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</si>
  <si>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</si>
  <si>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</si>
  <si>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</si>
  <si>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</si>
  <si>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</si>
  <si>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</si>
  <si>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</si>
  <si>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</si>
  <si>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</si>
  <si>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</si>
  <si>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</si>
  <si>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</si>
  <si>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</si>
  <si>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</si>
  <si>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</si>
  <si>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</si>
  <si>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</si>
  <si>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</si>
  <si>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</si>
  <si>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</si>
  <si>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</si>
  <si>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</si>
  <si>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</si>
  <si>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</si>
  <si>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</si>
  <si>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</si>
  <si>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</si>
  <si>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</si>
  <si>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</si>
  <si>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</si>
  <si>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</si>
  <si>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</si>
  <si>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</si>
  <si>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</si>
  <si>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</si>
  <si>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</si>
  <si>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</si>
  <si>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</si>
  <si>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</si>
  <si>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</si>
  <si>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</si>
  <si>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</si>
  <si>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</si>
  <si>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</si>
  <si>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</si>
  <si>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</si>
  <si>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</si>
  <si>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</si>
  <si>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</si>
  <si>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</si>
  <si>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</si>
  <si>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</si>
  <si>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</si>
  <si>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</si>
  <si>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</si>
  <si>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</si>
  <si>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</si>
  <si>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</si>
  <si>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</si>
  <si>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</si>
  <si>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</si>
  <si>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</si>
  <si>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</si>
  <si>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</si>
  <si>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</si>
  <si>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</si>
  <si>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</si>
  <si>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</si>
  <si>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</si>
  <si>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</si>
  <si>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</si>
  <si>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</si>
  <si>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</si>
  <si>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</si>
  <si>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</si>
  <si>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</si>
  <si>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</si>
  <si>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</si>
  <si>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</si>
  <si>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</si>
  <si>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</si>
  <si>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</si>
  <si>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</si>
  <si>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</si>
  <si>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</si>
  <si>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</si>
  <si>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</si>
  <si>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</si>
  <si>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</si>
  <si>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</si>
  <si>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</si>
  <si>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</si>
  <si>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</si>
  <si>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</si>
  <si>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</si>
  <si>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</si>
  <si>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</si>
  <si>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</si>
  <si>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</si>
  <si>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</si>
  <si>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</si>
  <si>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</si>
  <si>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</si>
  <si>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</si>
  <si>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</si>
  <si>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</si>
  <si>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</si>
  <si>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</si>
  <si>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</si>
  <si>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</si>
  <si>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</si>
  <si>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</si>
  <si>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</si>
  <si>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</si>
  <si>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</si>
  <si>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</si>
  <si>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</si>
  <si>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</si>
  <si>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</si>
  <si>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</si>
  <si>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</si>
  <si>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</si>
  <si>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</si>
  <si>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</si>
  <si>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</si>
  <si>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</si>
  <si>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</si>
  <si>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</si>
  <si>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</si>
  <si>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</si>
  <si>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</si>
  <si>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</si>
  <si>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</si>
  <si>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</si>
  <si>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</si>
  <si>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</si>
  <si>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</si>
  <si>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</si>
  <si>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</si>
  <si>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</si>
  <si>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</si>
  <si>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</si>
  <si>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</si>
  <si>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</si>
  <si>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</si>
  <si>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</si>
  <si>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</si>
  <si>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</si>
  <si>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</si>
  <si>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</si>
  <si>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</si>
  <si>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</si>
  <si>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</si>
  <si>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</si>
  <si>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</si>
  <si>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</si>
  <si>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</si>
  <si>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</si>
  <si>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</si>
  <si>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</si>
  <si>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</si>
  <si>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</si>
  <si>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</si>
  <si>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</si>
  <si>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</si>
  <si>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</si>
  <si>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</si>
  <si>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</si>
  <si>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</si>
  <si>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</si>
  <si>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</si>
  <si>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</si>
  <si>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</si>
  <si>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</si>
  <si>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</si>
  <si>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</si>
  <si>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</si>
  <si>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</si>
  <si>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</si>
  <si>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</si>
  <si>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</si>
  <si>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</si>
  <si>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</si>
  <si>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</si>
  <si>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</si>
  <si>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</si>
  <si>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</si>
  <si>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</si>
  <si>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</si>
  <si>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</si>
  <si>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</si>
  <si>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</si>
  <si>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</si>
  <si>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</si>
  <si>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</si>
  <si>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</si>
  <si>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</si>
  <si>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</si>
  <si>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</si>
  <si>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</si>
  <si>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</si>
  <si>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</si>
  <si>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</si>
  <si>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</si>
  <si>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</si>
  <si>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</si>
  <si>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</si>
  <si>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</si>
  <si>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</si>
  <si>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</si>
  <si>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</si>
  <si>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</si>
  <si>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</si>
  <si>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</si>
  <si>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</si>
  <si>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</si>
  <si>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</si>
  <si>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</si>
  <si>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</si>
  <si>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</si>
  <si>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</si>
  <si>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</si>
  <si>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</si>
  <si>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</si>
  <si>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</si>
  <si>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</si>
  <si>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</si>
  <si>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</si>
  <si>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</si>
  <si>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</si>
  <si>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</si>
  <si>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</si>
  <si>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</si>
  <si>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</si>
  <si>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</si>
  <si>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</si>
  <si>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</si>
  <si>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</si>
  <si>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</si>
  <si>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</si>
  <si>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</si>
  <si>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</si>
  <si>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</si>
  <si>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</si>
  <si>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</si>
  <si>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</si>
  <si>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</si>
  <si>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</si>
  <si>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</si>
  <si>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</si>
  <si>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</si>
  <si>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</si>
  <si>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</si>
  <si>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</si>
  <si>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</si>
  <si>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</si>
  <si>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</si>
  <si>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</si>
  <si>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</si>
  <si>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</si>
  <si>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</si>
  <si>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</si>
  <si>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</si>
  <si>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</si>
  <si>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</si>
  <si>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</si>
  <si>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</si>
  <si>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</si>
  <si>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</si>
  <si>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</si>
  <si>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</si>
  <si>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</si>
  <si>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</si>
  <si>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</si>
  <si>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</si>
  <si>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</si>
  <si>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</si>
  <si>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</si>
  <si>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</si>
  <si>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</si>
  <si>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</si>
  <si>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</si>
  <si>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</si>
  <si>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</si>
  <si>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</si>
  <si>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</si>
  <si>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</si>
  <si>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</si>
  <si>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</si>
  <si>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</si>
  <si>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</si>
  <si>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</si>
  <si>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</si>
  <si>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</si>
  <si>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</si>
  <si>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</si>
  <si>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</si>
  <si>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</si>
  <si>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</si>
  <si>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</si>
  <si>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</si>
  <si>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</si>
  <si>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</si>
  <si>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</si>
  <si>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</si>
  <si>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</si>
  <si>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</si>
  <si>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</si>
  <si>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</si>
  <si>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</si>
  <si>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</si>
  <si>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</si>
  <si>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</si>
  <si>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</si>
  <si>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</si>
  <si>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</si>
  <si>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</si>
  <si>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</si>
  <si>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</si>
  <si>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</si>
  <si>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</si>
  <si>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</si>
  <si>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</si>
  <si>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</si>
  <si>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</si>
  <si>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</si>
  <si>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</si>
  <si>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</si>
  <si>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</si>
  <si>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</si>
  <si>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</si>
  <si>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</si>
  <si>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</si>
  <si>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</si>
  <si>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</si>
  <si>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</si>
  <si>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</si>
  <si>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</si>
  <si>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</si>
  <si>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</si>
  <si>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</si>
  <si>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</si>
  <si>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</si>
  <si>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</si>
  <si>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</si>
  <si>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</si>
  <si>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</si>
  <si>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</si>
  <si>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</si>
  <si>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</si>
  <si>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</si>
  <si>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</si>
  <si>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</si>
  <si>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</si>
  <si>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</si>
  <si>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</si>
  <si>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</si>
  <si>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</si>
  <si>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</si>
  <si>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</si>
  <si>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</si>
  <si>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</si>
  <si>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</si>
  <si>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</si>
  <si>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</si>
  <si>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</si>
  <si>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</si>
  <si>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</si>
  <si>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</si>
  <si>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</si>
  <si>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</si>
  <si>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</si>
  <si>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</si>
  <si>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</si>
  <si>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</si>
  <si>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</si>
  <si>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</si>
  <si>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</si>
  <si>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</si>
  <si>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</si>
  <si>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</si>
  <si>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</si>
  <si>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</si>
  <si>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</si>
  <si>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</si>
  <si>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</si>
  <si>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</si>
  <si>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</si>
  <si>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</si>
  <si>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</si>
  <si>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</si>
  <si>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</si>
  <si>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</si>
  <si>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</si>
  <si>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</si>
  <si>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</si>
  <si>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</si>
  <si>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</si>
  <si>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</si>
  <si>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</si>
  <si>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</si>
  <si>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</si>
  <si>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</si>
  <si>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</si>
  <si>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</si>
  <si>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</si>
  <si>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</si>
  <si>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</si>
  <si>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</si>
  <si>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</si>
  <si>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</si>
  <si>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</si>
  <si>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</si>
  <si>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</si>
  <si>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</si>
  <si>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</si>
  <si>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</si>
  <si>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</si>
  <si>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</si>
  <si>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</si>
  <si>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</si>
  <si>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</si>
  <si>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</si>
  <si>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</si>
  <si>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</si>
  <si>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</si>
  <si>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</si>
  <si>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</si>
  <si>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</si>
  <si>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</si>
  <si>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</si>
  <si>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</si>
  <si>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</si>
  <si>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</si>
  <si>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</si>
  <si>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</si>
  <si>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</si>
  <si>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</si>
  <si>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</si>
  <si>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</si>
  <si>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</si>
  <si>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</si>
  <si>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</si>
  <si>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</si>
  <si>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</si>
  <si>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</si>
  <si>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</si>
  <si>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</si>
  <si>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</si>
  <si>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</si>
  <si>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</si>
  <si>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</si>
  <si>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</si>
  <si>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</si>
  <si>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</si>
  <si>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</si>
  <si>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</si>
  <si>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</si>
  <si>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</si>
  <si>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</si>
  <si>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</si>
  <si>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</si>
  <si>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</si>
  <si>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</si>
  <si>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</si>
  <si>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</si>
  <si>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</si>
  <si>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</si>
  <si>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</si>
  <si>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</si>
  <si>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</si>
  <si>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</si>
  <si>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</si>
  <si>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</si>
  <si>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</si>
  <si>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</si>
  <si>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</si>
  <si>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</si>
  <si>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</si>
  <si>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</si>
  <si>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</si>
  <si>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</si>
  <si>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</si>
  <si>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</si>
  <si>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</si>
  <si>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</si>
  <si>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</si>
  <si>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</si>
  <si>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</si>
  <si>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</si>
  <si>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</si>
  <si>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</si>
  <si>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</si>
  <si>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</si>
  <si>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</si>
  <si>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</si>
  <si>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</si>
  <si>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</si>
  <si>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</si>
  <si>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</si>
  <si>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</si>
  <si>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</si>
  <si>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</si>
  <si>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</si>
  <si>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</si>
  <si>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</si>
  <si>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</si>
  <si>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</si>
  <si>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</si>
  <si>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</si>
  <si>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</si>
  <si>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</si>
  <si>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</si>
  <si>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</si>
  <si>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</si>
  <si>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</si>
  <si>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</si>
  <si>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</si>
  <si>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</si>
  <si>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</si>
  <si>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</si>
  <si>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</si>
  <si>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</si>
  <si>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</si>
  <si>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</si>
  <si>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</si>
  <si>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</si>
  <si>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</si>
  <si>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</si>
  <si>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</si>
  <si>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</si>
  <si>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</si>
  <si>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</si>
  <si>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</si>
  <si>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</si>
  <si>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</si>
  <si>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</si>
  <si>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</si>
  <si>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</si>
  <si>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</si>
  <si>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</si>
  <si>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</si>
  <si>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</si>
  <si>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</si>
  <si>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</si>
  <si>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</si>
  <si>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</si>
  <si>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</si>
  <si>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</si>
  <si>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</si>
  <si>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</si>
  <si>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</si>
  <si>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</si>
  <si>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</si>
  <si>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</si>
  <si>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</si>
  <si>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</si>
  <si>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</si>
  <si>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</si>
  <si>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</si>
  <si>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</si>
  <si>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</si>
  <si>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</si>
  <si>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</si>
  <si>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</si>
  <si>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</si>
  <si>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</si>
  <si>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</si>
  <si>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</si>
  <si>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</si>
  <si>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</si>
  <si>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</si>
  <si>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</si>
  <si>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</si>
  <si>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</si>
  <si>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</si>
  <si>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</si>
  <si>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</si>
  <si>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</si>
  <si>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</si>
  <si>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</si>
  <si>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</si>
  <si>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</si>
  <si>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</si>
  <si>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</si>
  <si>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</si>
  <si>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</si>
  <si>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</si>
  <si>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</si>
  <si>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</si>
  <si>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</si>
  <si>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</si>
  <si>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</si>
  <si>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</si>
  <si>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</si>
  <si>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</si>
  <si>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</si>
  <si>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</si>
  <si>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</si>
  <si>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</si>
  <si>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</si>
  <si>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</si>
  <si>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</si>
  <si>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</si>
  <si>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</si>
  <si>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</si>
  <si>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</si>
  <si>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</si>
  <si>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</si>
  <si>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</si>
  <si>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</si>
  <si>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</si>
  <si>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</si>
  <si>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</si>
  <si>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</si>
  <si>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</si>
  <si>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</si>
  <si>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</si>
  <si>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</si>
  <si>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</si>
  <si>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</si>
  <si>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</si>
  <si>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</si>
  <si>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</si>
  <si>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</si>
  <si>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</si>
  <si>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</si>
  <si>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</si>
  <si>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</si>
  <si>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</si>
  <si>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</si>
  <si>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</si>
  <si>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</si>
  <si>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</si>
  <si>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</si>
  <si>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</si>
  <si>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</si>
  <si>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</si>
  <si>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</si>
  <si>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</si>
  <si>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</si>
  <si>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</si>
  <si>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</si>
  <si>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</si>
  <si>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</si>
  <si>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</si>
  <si>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</si>
  <si>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</si>
  <si>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</si>
  <si>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</si>
  <si>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</si>
  <si>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</si>
  <si>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</si>
  <si>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</si>
  <si>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</si>
  <si>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</si>
  <si>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</si>
  <si>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</si>
  <si>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</si>
  <si>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</si>
  <si>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</si>
  <si>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</si>
  <si>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</si>
  <si>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</si>
  <si>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</si>
  <si>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</si>
  <si>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</si>
  <si>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</si>
  <si>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</si>
  <si>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</si>
  <si>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</si>
  <si>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</si>
  <si>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</si>
  <si>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</si>
  <si>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</si>
  <si>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</si>
  <si>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</si>
  <si>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</si>
  <si>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</si>
  <si>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</si>
  <si>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</si>
  <si>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</si>
  <si>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</si>
  <si>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</si>
  <si>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</si>
  <si>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</si>
  <si>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</si>
  <si>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</si>
  <si>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</si>
  <si>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</si>
  <si>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</si>
  <si>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</si>
  <si>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</si>
  <si>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</si>
  <si>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</si>
  <si>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</si>
  <si>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</si>
  <si>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</si>
  <si>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</si>
  <si>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</si>
  <si>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</si>
  <si>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</si>
  <si>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</si>
  <si>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</si>
  <si>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</si>
  <si>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</si>
  <si>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</si>
  <si>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</si>
  <si>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</si>
  <si>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</si>
  <si>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</si>
  <si>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</si>
  <si>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</si>
  <si>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</si>
  <si>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</si>
  <si>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</si>
  <si>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</si>
  <si>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</si>
  <si>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</si>
  <si>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</si>
  <si>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</si>
  <si>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</si>
  <si>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</si>
  <si>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</si>
  <si>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</si>
  <si>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</si>
  <si>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</si>
  <si>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</si>
  <si>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</si>
  <si>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</si>
  <si>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</si>
  <si>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</si>
  <si>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</si>
  <si>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</si>
  <si>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</si>
  <si>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</si>
  <si>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</si>
  <si>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</si>
  <si>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</si>
  <si>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</si>
  <si>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</si>
  <si>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</si>
  <si>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</si>
  <si>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</si>
  <si>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</si>
  <si>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</si>
  <si>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</si>
  <si>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</si>
  <si>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</si>
  <si>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</si>
  <si>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</si>
  <si>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</si>
  <si>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</si>
  <si>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</si>
  <si>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</si>
  <si>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</si>
  <si>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</si>
  <si>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</si>
  <si>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</si>
  <si>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</si>
  <si>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</si>
  <si>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</si>
  <si>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</si>
  <si>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</si>
  <si>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</si>
  <si>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</si>
  <si>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</si>
  <si>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</si>
  <si>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</si>
  <si>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</si>
  <si>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</si>
  <si>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</si>
  <si>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</si>
  <si>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</si>
  <si>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</si>
  <si>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</si>
  <si>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</si>
  <si>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</si>
  <si>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</si>
  <si>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</si>
  <si>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</si>
  <si>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</si>
  <si>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</si>
  <si>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</si>
  <si>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</si>
  <si>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</si>
  <si>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</si>
  <si>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</si>
  <si>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</si>
  <si>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</si>
  <si>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</si>
  <si>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</si>
  <si>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</si>
  <si>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</si>
  <si>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</si>
  <si>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</si>
  <si>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</si>
  <si>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</si>
  <si>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</si>
  <si>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</si>
  <si>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</si>
  <si>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</si>
  <si>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</si>
  <si>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</si>
  <si>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</si>
  <si>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</si>
  <si>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</si>
  <si>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</si>
  <si>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</si>
  <si>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</si>
  <si>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</si>
  <si>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</si>
  <si>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</si>
  <si>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</si>
  <si>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</si>
  <si>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</si>
  <si>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</si>
  <si>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</si>
  <si>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</si>
  <si>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</si>
  <si>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</si>
  <si>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</si>
  <si>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</si>
  <si>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</si>
  <si>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</si>
  <si>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</si>
  <si>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</si>
  <si>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</si>
  <si>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</si>
  <si>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</si>
  <si>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</si>
  <si>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</si>
  <si>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</si>
  <si>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</si>
  <si>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</si>
  <si>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</si>
  <si>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</si>
  <si>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</si>
  <si>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</si>
  <si>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</si>
  <si>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</si>
  <si>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</si>
  <si>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</si>
  <si>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</si>
  <si>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</si>
  <si>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</si>
  <si>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</si>
  <si>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</si>
  <si>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</si>
  <si>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</si>
  <si>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</si>
  <si>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</si>
  <si>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</si>
  <si>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</si>
  <si>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</si>
  <si>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</si>
  <si>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</si>
  <si>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</si>
  <si>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</si>
  <si>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</si>
  <si>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</si>
  <si>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</si>
  <si>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</si>
  <si>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</si>
  <si>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</si>
  <si>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</si>
  <si>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</si>
  <si>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</si>
  <si>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</si>
  <si>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</si>
  <si>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</si>
  <si>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</si>
  <si>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</si>
  <si>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</si>
  <si>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</si>
  <si>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</si>
  <si>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</si>
  <si>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</si>
  <si>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</si>
  <si>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</si>
  <si>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</si>
  <si>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</si>
  <si>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</si>
  <si>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</si>
  <si>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</si>
  <si>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</si>
  <si>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</si>
  <si>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</si>
  <si>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</si>
  <si>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</si>
  <si>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</si>
  <si>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</si>
  <si>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</si>
  <si>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</si>
  <si>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</si>
  <si>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</si>
  <si>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</si>
  <si>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</si>
  <si>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</si>
  <si>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</si>
  <si>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</si>
  <si>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</si>
  <si>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</si>
  <si>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</si>
  <si>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</si>
  <si>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</si>
  <si>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</si>
  <si>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</si>
  <si>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</si>
  <si>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</si>
  <si>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</si>
  <si>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</si>
  <si>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</si>
  <si>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</si>
  <si>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</si>
  <si>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</si>
  <si>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</si>
  <si>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</si>
  <si>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</si>
  <si>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</si>
  <si>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</si>
  <si>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</si>
  <si>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</si>
  <si>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</si>
  <si>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</si>
  <si>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</si>
  <si>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</si>
  <si>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</si>
  <si>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</si>
  <si>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</si>
  <si>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</si>
  <si>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</si>
  <si>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</si>
  <si>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</si>
  <si>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</si>
  <si>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</si>
  <si>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</si>
  <si>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</si>
  <si>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</si>
  <si>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</si>
  <si>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</si>
  <si>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</si>
  <si>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</si>
  <si>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</si>
  <si>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</si>
  <si>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</si>
  <si>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</si>
  <si>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</si>
  <si>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</si>
  <si>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</si>
  <si>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</si>
  <si>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</si>
  <si>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</si>
  <si>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</si>
  <si>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</si>
  <si>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</si>
  <si>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</si>
  <si>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</si>
  <si>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</si>
  <si>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</si>
  <si>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</si>
  <si>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</si>
  <si>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</si>
  <si>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</si>
  <si>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</si>
  <si>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</si>
  <si>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</si>
  <si>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</si>
  <si>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</si>
  <si>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</si>
  <si>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</si>
  <si>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</si>
  <si>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</si>
  <si>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</si>
  <si>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</si>
  <si>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</si>
  <si>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</si>
  <si>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</si>
  <si>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</si>
  <si>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</si>
  <si>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</si>
  <si>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</si>
  <si>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</si>
  <si>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</si>
  <si>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</si>
  <si>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</si>
  <si>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</si>
  <si>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</si>
  <si>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</si>
  <si>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</si>
  <si>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</si>
  <si>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</si>
  <si>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</si>
  <si>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</si>
  <si>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</si>
  <si>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</si>
  <si>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</si>
  <si>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</si>
  <si>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</si>
  <si>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</si>
  <si>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</si>
  <si>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</si>
  <si>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</si>
  <si>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</si>
  <si>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</si>
  <si>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</si>
  <si>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</si>
  <si>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</si>
  <si>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</si>
  <si>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</si>
  <si>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</si>
  <si>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</si>
  <si>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</si>
  <si>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</si>
  <si>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</si>
  <si>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</si>
  <si>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</si>
  <si>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</si>
  <si>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</si>
  <si>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</si>
  <si>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</si>
  <si>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</si>
  <si>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</si>
  <si>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</si>
  <si>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</si>
  <si>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</si>
  <si>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</si>
  <si>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</si>
  <si>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</si>
  <si>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</si>
  <si>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</si>
  <si>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</si>
  <si>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</si>
  <si>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</si>
  <si>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</si>
  <si>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</si>
  <si>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</si>
  <si>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</si>
  <si>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</si>
  <si>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</si>
  <si>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</si>
  <si>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</si>
  <si>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</si>
  <si>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</si>
  <si>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</si>
  <si>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</si>
  <si>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</si>
  <si>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</si>
  <si>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</si>
  <si>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</si>
  <si>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</si>
  <si>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</si>
  <si>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</si>
  <si>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</si>
  <si>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</si>
  <si>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</si>
  <si>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</si>
  <si>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</si>
  <si>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</si>
  <si>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</si>
  <si>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</si>
  <si>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</si>
  <si>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</si>
  <si>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</si>
  <si>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</si>
  <si>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</si>
  <si>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</si>
  <si>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</si>
  <si>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</si>
  <si>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</si>
  <si>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</si>
  <si>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</si>
  <si>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</si>
  <si>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</si>
  <si>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</si>
  <si>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</si>
  <si>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</si>
  <si>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</si>
  <si>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</si>
  <si>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</si>
  <si>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</si>
  <si>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</si>
  <si>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</si>
  <si>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</si>
  <si>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</si>
  <si>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</si>
  <si>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</si>
  <si>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</si>
  <si>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</si>
  <si>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</si>
  <si>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</si>
  <si>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</si>
  <si>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</si>
  <si>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</si>
  <si>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</si>
  <si>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</si>
  <si>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</si>
  <si>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</si>
  <si>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</si>
  <si>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</si>
  <si>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</si>
  <si>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</si>
  <si>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</si>
  <si>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</si>
  <si>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</si>
  <si>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</si>
  <si>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</si>
  <si>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</si>
  <si>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</si>
  <si>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</si>
  <si>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</si>
  <si>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</si>
  <si>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</si>
  <si>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</si>
  <si>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</si>
  <si>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</si>
  <si>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</si>
  <si>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</si>
  <si>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</si>
  <si>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</si>
  <si>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</si>
  <si>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</si>
  <si>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</si>
  <si>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</si>
  <si>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</si>
  <si>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</si>
  <si>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</si>
  <si>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</si>
  <si>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</si>
  <si>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</si>
  <si>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</si>
  <si>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</si>
  <si>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</si>
  <si>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</si>
  <si>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</si>
  <si>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</si>
  <si>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</si>
  <si>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</si>
  <si>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</si>
  <si>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</si>
  <si>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</si>
  <si>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</si>
  <si>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</si>
  <si>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</si>
  <si>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</si>
  <si>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</si>
  <si>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</si>
  <si>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</si>
  <si>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</si>
  <si>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</si>
  <si>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</si>
  <si>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</si>
  <si>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</si>
  <si>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</si>
  <si>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</si>
  <si>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</si>
  <si>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</si>
  <si>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</si>
  <si>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</si>
  <si>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</si>
  <si>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</si>
  <si>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</si>
  <si>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</si>
  <si>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</si>
  <si>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</si>
  <si>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</si>
  <si>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</si>
  <si>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</si>
  <si>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</si>
  <si>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</si>
  <si>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</si>
  <si>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</si>
  <si>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</si>
  <si>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</si>
  <si>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</si>
  <si>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</si>
  <si>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</si>
  <si>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</si>
  <si>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</si>
  <si>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</si>
  <si>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</si>
  <si>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</si>
  <si>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</si>
  <si>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</si>
  <si>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</si>
  <si>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</si>
  <si>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</si>
  <si>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</si>
  <si>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</si>
  <si>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</si>
  <si>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</si>
  <si>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</si>
  <si>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</si>
  <si>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</si>
  <si>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</si>
  <si>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</si>
  <si>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</si>
  <si>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</si>
  <si>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</si>
  <si>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</si>
  <si>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</si>
  <si>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</si>
  <si>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</si>
  <si>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</si>
  <si>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</si>
  <si>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</si>
  <si>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</si>
  <si>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</si>
  <si>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</si>
  <si>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</si>
  <si>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</si>
  <si>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</si>
  <si>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</si>
  <si>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</si>
  <si>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</si>
  <si>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</si>
  <si>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</si>
  <si>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</si>
  <si>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</si>
  <si>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</si>
  <si>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</si>
  <si>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</si>
  <si>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</si>
  <si>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</si>
  <si>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</si>
  <si>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</si>
  <si>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</si>
  <si>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</si>
  <si>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</si>
  <si>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</si>
  <si>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</si>
  <si>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</si>
  <si>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</si>
  <si>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</si>
  <si>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</si>
  <si>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</si>
  <si>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</si>
  <si>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</si>
  <si>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</si>
  <si>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</si>
  <si>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</si>
  <si>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</si>
  <si>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</si>
  <si>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</si>
  <si>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</si>
  <si>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</si>
  <si>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</si>
  <si>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</si>
  <si>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</si>
  <si>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</si>
  <si>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</si>
  <si>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</si>
  <si>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</si>
  <si>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</si>
  <si>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</si>
  <si>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</si>
  <si>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</si>
  <si>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</si>
  <si>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</si>
  <si>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</si>
  <si>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</si>
  <si>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</si>
  <si>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</si>
  <si>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</si>
  <si>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</si>
  <si>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</si>
  <si>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</si>
  <si>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</si>
  <si>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</si>
  <si>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</si>
  <si>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</si>
  <si>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</si>
  <si>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</si>
  <si>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</si>
  <si>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</si>
  <si>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</si>
  <si>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</si>
  <si>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</si>
  <si>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</si>
  <si>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</si>
  <si>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</si>
  <si>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</si>
  <si>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</si>
  <si>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</si>
  <si>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</si>
  <si>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</si>
  <si>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</si>
  <si>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</si>
  <si>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</si>
  <si>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</si>
  <si>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</si>
  <si>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</si>
  <si>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</si>
  <si>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</si>
  <si>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</si>
  <si>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</si>
  <si>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</si>
  <si>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</si>
  <si>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</si>
  <si>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</si>
  <si>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</si>
  <si>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</si>
  <si>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</si>
  <si>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</si>
  <si>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</si>
  <si>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</si>
  <si>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</si>
  <si>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</si>
  <si>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</si>
  <si>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</si>
  <si>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</si>
  <si>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</si>
  <si>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</si>
  <si>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</si>
  <si>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</si>
  <si>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</si>
  <si>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</si>
  <si>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</si>
  <si>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</si>
  <si>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</si>
  <si>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</si>
  <si>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</si>
  <si>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</si>
  <si>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</si>
  <si>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</si>
  <si>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</si>
  <si>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</si>
  <si>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</si>
  <si>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</si>
  <si>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</si>
  <si>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</si>
  <si>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</si>
  <si>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</si>
  <si>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</si>
  <si>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</si>
  <si>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</si>
  <si>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</si>
  <si>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</si>
  <si>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</si>
  <si>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</si>
  <si>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</si>
  <si>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</si>
  <si>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</si>
  <si>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</si>
  <si>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</si>
  <si>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</si>
  <si>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</si>
  <si>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</si>
  <si>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</si>
  <si>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</si>
  <si>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</si>
  <si>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</si>
  <si>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</si>
  <si>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</si>
  <si>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</si>
  <si>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</si>
  <si>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</si>
  <si>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</si>
  <si>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</si>
  <si>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</si>
  <si>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</si>
  <si>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</si>
  <si>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</si>
  <si>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</si>
  <si>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</si>
  <si>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</si>
  <si>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</si>
  <si>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</si>
  <si>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</si>
  <si>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</si>
  <si>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</si>
  <si>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</si>
  <si>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</si>
  <si>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</si>
  <si>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</si>
  <si>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</si>
  <si>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</si>
  <si>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</si>
  <si>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</si>
  <si>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</si>
  <si>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</si>
  <si>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</si>
  <si>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</si>
  <si>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</si>
  <si>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</si>
  <si>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</si>
  <si>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</si>
  <si>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</si>
  <si>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</si>
  <si>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</si>
  <si>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</si>
  <si>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</si>
  <si>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</si>
  <si>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</si>
  <si>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</si>
  <si>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</si>
  <si>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</si>
  <si>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</si>
  <si>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</si>
  <si>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</si>
  <si>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</si>
  <si>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</si>
  <si>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</si>
  <si>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</si>
  <si>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</si>
  <si>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</si>
  <si>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</si>
  <si>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</si>
  <si>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</si>
  <si>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</si>
  <si>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</si>
  <si>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</si>
  <si>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</si>
  <si>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</si>
  <si>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</si>
  <si>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</si>
  <si>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</si>
  <si>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</si>
  <si>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</si>
  <si>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</si>
  <si>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</si>
  <si>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</si>
  <si>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</si>
  <si>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</si>
  <si>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</si>
  <si>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</si>
  <si>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</si>
  <si>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</si>
  <si>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</si>
  <si>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</si>
  <si>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</si>
  <si>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</si>
  <si>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</si>
  <si>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</si>
  <si>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</si>
  <si>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</si>
  <si>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</si>
  <si>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</si>
  <si>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</si>
  <si>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</si>
  <si>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</si>
  <si>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</si>
  <si>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</si>
  <si>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</si>
  <si>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</si>
  <si>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</si>
  <si>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</si>
  <si>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</si>
  <si>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</si>
  <si>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</si>
  <si>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</si>
  <si>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</si>
  <si>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</si>
  <si>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</si>
  <si>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</si>
  <si>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</si>
  <si>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</si>
  <si>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</si>
  <si>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</si>
  <si>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</si>
  <si>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</si>
  <si>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</si>
  <si>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</si>
  <si>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</si>
  <si>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</si>
  <si>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</si>
  <si>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</si>
  <si>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</si>
  <si>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</si>
  <si>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</si>
  <si>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</si>
  <si>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</si>
  <si>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</si>
  <si>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</si>
  <si>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</si>
  <si>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</si>
  <si>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</si>
  <si>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</si>
  <si>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</si>
  <si>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</si>
  <si>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</si>
  <si>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</si>
  <si>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</si>
  <si>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</si>
  <si>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</si>
  <si>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</si>
  <si>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</si>
  <si>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</si>
  <si>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</si>
  <si>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</si>
  <si>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</si>
  <si>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</si>
  <si>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</si>
  <si>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</si>
  <si>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</si>
  <si>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</si>
  <si>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</si>
  <si>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</si>
  <si>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</si>
  <si>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</si>
  <si>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</si>
  <si>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</si>
  <si>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</si>
  <si>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</si>
  <si>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</si>
  <si>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</si>
  <si>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</si>
  <si>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</si>
  <si>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</si>
  <si>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</si>
  <si>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</si>
  <si>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</si>
  <si>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</si>
  <si>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</si>
  <si>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</si>
  <si>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</si>
  <si>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</si>
  <si>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</si>
  <si>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</si>
  <si>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</si>
  <si>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</si>
  <si>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</si>
  <si>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</si>
  <si>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</si>
  <si>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</si>
  <si>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</si>
  <si>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</si>
  <si>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</si>
  <si>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</si>
  <si>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</si>
  <si>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</si>
  <si>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</si>
  <si>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</si>
  <si>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</si>
  <si>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</si>
  <si>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</si>
  <si>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</si>
  <si>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</si>
  <si>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</si>
  <si>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</si>
  <si>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</si>
  <si>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</si>
  <si>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</si>
  <si>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</si>
  <si>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</si>
  <si>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</si>
  <si>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</si>
  <si>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</si>
  <si>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</si>
  <si>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</si>
  <si>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</si>
  <si>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</si>
  <si>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</si>
  <si>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</si>
  <si>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</si>
  <si>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</si>
  <si>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</si>
  <si>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</si>
  <si>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</si>
  <si>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</si>
  <si>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</si>
  <si>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</si>
  <si>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</si>
  <si>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</si>
  <si>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</si>
  <si>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</si>
  <si>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</si>
  <si>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</si>
  <si>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</si>
  <si>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</si>
  <si>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</si>
  <si>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</si>
  <si>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</si>
  <si>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</si>
  <si>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</si>
  <si>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</si>
  <si>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</si>
  <si>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</si>
  <si>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</si>
  <si>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</si>
  <si>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</si>
  <si>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</si>
  <si>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</si>
  <si>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</si>
  <si>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</si>
  <si>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</si>
  <si>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</si>
  <si>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</si>
  <si>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</si>
  <si>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</si>
  <si>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</si>
  <si>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</si>
  <si>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</si>
  <si>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</si>
  <si>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</si>
  <si>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</si>
  <si>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</si>
  <si>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</si>
  <si>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</si>
  <si>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</si>
  <si>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</si>
  <si>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</si>
  <si>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</si>
  <si>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</si>
  <si>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</si>
  <si>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</si>
  <si>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</si>
  <si>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</si>
  <si>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</si>
  <si>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</si>
  <si>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</si>
  <si>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</si>
  <si>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</si>
  <si>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</si>
  <si>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</si>
  <si>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</si>
  <si>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</si>
  <si>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</si>
  <si>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</si>
  <si>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</si>
  <si>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</si>
  <si>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</si>
  <si>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</si>
  <si>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</si>
  <si>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</si>
  <si>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</si>
  <si>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</si>
  <si>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</si>
  <si>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</si>
  <si>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</si>
  <si>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</si>
  <si>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</si>
  <si>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</si>
  <si>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</si>
  <si>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</si>
  <si>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</si>
  <si>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</si>
  <si>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</si>
  <si>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</si>
  <si>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</si>
  <si>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</si>
  <si>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</si>
  <si>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</si>
  <si>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</si>
  <si>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</si>
  <si>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</si>
  <si>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</si>
  <si>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</si>
  <si>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</si>
  <si>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</si>
  <si>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</si>
  <si>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</si>
  <si>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</si>
  <si>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</si>
  <si>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</si>
  <si>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</si>
  <si>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</si>
  <si>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</si>
  <si>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</si>
  <si>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</si>
  <si>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</si>
  <si>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</si>
  <si>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</si>
  <si>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</si>
  <si>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</si>
  <si>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</si>
  <si>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</si>
  <si>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</si>
  <si>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</si>
  <si>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</si>
  <si>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</si>
  <si>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</si>
  <si>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</si>
  <si>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</si>
  <si>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</si>
  <si>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</si>
  <si>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</si>
  <si>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</si>
  <si>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</si>
  <si>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</si>
  <si>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</si>
  <si>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</si>
  <si>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</si>
  <si>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</si>
  <si>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</si>
  <si>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</si>
  <si>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</si>
  <si>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</si>
  <si>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</si>
  <si>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</si>
  <si>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</si>
  <si>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</si>
  <si>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</si>
  <si>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</si>
  <si>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</si>
  <si>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</si>
  <si>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</si>
  <si>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</si>
  <si>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</si>
  <si>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</si>
  <si>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</si>
  <si>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</si>
  <si>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</si>
  <si>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</si>
  <si>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</si>
  <si>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</si>
  <si>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</si>
  <si>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</si>
  <si>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</si>
  <si>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</si>
  <si>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</si>
  <si>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</si>
  <si>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</si>
  <si>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</si>
  <si>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</si>
  <si>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</si>
  <si>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</si>
  <si>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</si>
  <si>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</si>
  <si>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</si>
  <si>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</si>
  <si>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</si>
  <si>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</si>
  <si>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</si>
  <si>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</si>
  <si>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</si>
  <si>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</si>
  <si>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</si>
  <si>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</si>
  <si>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</si>
  <si>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</si>
  <si>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</si>
  <si>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</si>
  <si>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</si>
  <si>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</si>
  <si>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</si>
  <si>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</si>
  <si>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</si>
  <si>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</si>
  <si>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</si>
  <si>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</si>
  <si>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</si>
  <si>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</si>
  <si>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</si>
  <si>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</si>
  <si>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</si>
  <si>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</si>
  <si>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</si>
  <si>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</si>
  <si>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</si>
  <si>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</si>
  <si>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</si>
  <si>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</si>
  <si>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</si>
  <si>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</si>
  <si>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</si>
  <si>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</si>
  <si>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</si>
  <si>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</si>
  <si>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</si>
  <si>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</si>
  <si>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</si>
  <si>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</si>
  <si>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</si>
  <si>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</si>
  <si>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</si>
  <si>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</si>
  <si>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</si>
  <si>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</si>
  <si>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</si>
  <si>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</si>
  <si>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</si>
  <si>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</si>
  <si>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</si>
  <si>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</si>
  <si>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</si>
  <si>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</si>
  <si>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</si>
  <si>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</si>
  <si>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</si>
  <si>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</si>
  <si>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</si>
  <si>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</si>
  <si>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</si>
  <si>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</si>
  <si>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</si>
  <si>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</si>
  <si>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</si>
  <si>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</si>
  <si>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</si>
  <si>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</si>
  <si>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</si>
  <si>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</si>
  <si>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</si>
  <si>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</si>
  <si>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</si>
  <si>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</si>
  <si>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</si>
  <si>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</si>
  <si>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</si>
  <si>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</si>
  <si>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</si>
  <si>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</si>
  <si>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</si>
  <si>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</si>
  <si>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</si>
  <si>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</si>
  <si>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</si>
  <si>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</si>
  <si>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</si>
  <si>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</si>
  <si>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</si>
  <si>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</si>
  <si>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</si>
  <si>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</si>
  <si>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</si>
  <si>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</si>
  <si>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</si>
  <si>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</si>
  <si>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</si>
  <si>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</si>
  <si>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</si>
  <si>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</si>
  <si>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</si>
  <si>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</si>
  <si>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</si>
  <si>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</si>
  <si>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</si>
  <si>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</si>
  <si>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</si>
  <si>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</si>
  <si>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</si>
  <si>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</si>
  <si>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</si>
  <si>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</si>
  <si>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</si>
  <si>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</si>
  <si>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</si>
  <si>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</si>
  <si>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</si>
  <si>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</si>
  <si>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</si>
  <si>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</si>
  <si>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</si>
  <si>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</si>
  <si>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</si>
  <si>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</si>
  <si>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</si>
  <si>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</si>
  <si>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</si>
  <si>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</si>
  <si>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</si>
  <si>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</si>
  <si>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</si>
  <si>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</si>
  <si>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</si>
  <si>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</si>
  <si>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</si>
  <si>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</si>
  <si>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</si>
  <si>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</si>
  <si>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</si>
  <si>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</si>
  <si>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</si>
  <si>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</si>
  <si>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</si>
  <si>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</si>
  <si>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</si>
  <si>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</si>
  <si>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</si>
  <si>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</si>
  <si>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</si>
  <si>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</si>
  <si>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</si>
  <si>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</si>
  <si>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</si>
  <si>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</si>
  <si>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</si>
  <si>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</si>
  <si>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</si>
  <si>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</si>
  <si>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</si>
  <si>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</si>
  <si>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</si>
  <si>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</si>
  <si>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</si>
  <si>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</si>
  <si>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</si>
  <si>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</si>
  <si>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</si>
  <si>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</si>
  <si>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</si>
  <si>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</si>
  <si>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</si>
  <si>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</si>
  <si>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</si>
  <si>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</si>
  <si>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</si>
  <si>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</si>
  <si>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</si>
  <si>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</si>
  <si>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</si>
  <si>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</si>
  <si>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</si>
  <si>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</si>
  <si>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</si>
  <si>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</si>
  <si>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</si>
  <si>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</si>
  <si>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</si>
  <si>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</si>
  <si>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</si>
  <si>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</si>
  <si>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</si>
  <si>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</si>
  <si>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</si>
  <si>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</si>
  <si>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</si>
  <si>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</si>
  <si>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</si>
  <si>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</si>
  <si>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</si>
  <si>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</si>
  <si>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</si>
  <si>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</si>
  <si>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</si>
  <si>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</si>
  <si>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</si>
  <si>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</si>
  <si>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</si>
  <si>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</si>
  <si>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</si>
  <si>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</si>
  <si>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</si>
  <si>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</si>
  <si>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</si>
  <si>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</si>
  <si>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</si>
  <si>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</si>
  <si>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</si>
  <si>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</si>
  <si>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</si>
  <si>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</si>
  <si>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</si>
  <si>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</si>
  <si>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</si>
  <si>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</si>
  <si>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</si>
  <si>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</si>
  <si>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</si>
  <si>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</si>
  <si>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</si>
  <si>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</si>
  <si>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</si>
  <si>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</si>
  <si>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</si>
  <si>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</si>
  <si>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</si>
  <si>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</si>
  <si>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</si>
  <si>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</si>
  <si>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</si>
  <si>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</si>
  <si>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</si>
  <si>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</si>
  <si>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</si>
  <si>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</si>
  <si>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</si>
  <si>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</si>
  <si>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</si>
  <si>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</si>
  <si>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</si>
  <si>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</si>
  <si>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</si>
  <si>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</si>
  <si>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</si>
  <si>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</si>
  <si>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</si>
  <si>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</si>
  <si>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</si>
  <si>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</si>
  <si>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</si>
  <si>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</si>
  <si>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</si>
  <si>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</si>
  <si>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</si>
  <si>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</si>
  <si>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</si>
  <si>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</si>
  <si>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</si>
  <si>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</si>
  <si>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</si>
  <si>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</si>
  <si>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</si>
  <si>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</si>
  <si>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</si>
  <si>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</si>
  <si>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</si>
  <si>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</si>
  <si>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</si>
  <si>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</si>
  <si>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</si>
  <si>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</si>
  <si>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</si>
  <si>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</si>
  <si>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</si>
  <si>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</si>
  <si>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</si>
  <si>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</si>
  <si>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</si>
  <si>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</si>
  <si>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</si>
  <si>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</si>
  <si>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</si>
  <si>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</si>
  <si>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</si>
  <si>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</si>
  <si>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</si>
  <si>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</si>
  <si>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</si>
  <si>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</si>
  <si>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</si>
  <si>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</si>
  <si>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</si>
  <si>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</si>
  <si>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</si>
  <si>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</si>
  <si>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</si>
  <si>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</si>
  <si>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</si>
  <si>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</si>
  <si>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</si>
  <si>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</si>
  <si>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</si>
  <si>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</si>
  <si>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</si>
  <si>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</si>
  <si>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</si>
  <si>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</si>
  <si>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</si>
  <si>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</si>
  <si>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</si>
  <si>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</si>
  <si>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</si>
  <si>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</si>
  <si>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</si>
  <si>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</si>
  <si>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</si>
  <si>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</si>
  <si>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</si>
  <si>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</si>
  <si>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</si>
  <si>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</si>
  <si>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</si>
  <si>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</si>
  <si>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</si>
  <si>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</si>
  <si>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</si>
  <si>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</si>
  <si>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</si>
  <si>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</si>
  <si>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</si>
  <si>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</si>
  <si>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</si>
  <si>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</si>
  <si>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</si>
  <si>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</si>
  <si>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</si>
  <si>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</si>
  <si>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</si>
  <si>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</si>
  <si>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</si>
  <si>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</si>
  <si>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</si>
  <si>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</si>
  <si>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</si>
  <si>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</si>
  <si>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</si>
  <si>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</si>
  <si>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</si>
  <si>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</si>
  <si>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</si>
  <si>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</si>
  <si>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</si>
  <si>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</si>
  <si>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</si>
  <si>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</si>
  <si>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</si>
  <si>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</si>
  <si>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</si>
  <si>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</si>
  <si>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</si>
  <si>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</si>
  <si>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</si>
  <si>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</si>
  <si>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</si>
  <si>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</si>
  <si>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</si>
  <si>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</si>
  <si>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</si>
  <si>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</si>
  <si>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</si>
  <si>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</si>
  <si>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</si>
  <si>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</si>
  <si>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</si>
  <si>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</si>
  <si>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</si>
  <si>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</si>
  <si>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</si>
  <si>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</si>
  <si>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</si>
  <si>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</si>
  <si>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</si>
  <si>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</si>
  <si>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</si>
  <si>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</si>
  <si>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</si>
  <si>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</si>
  <si>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</si>
  <si>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</si>
  <si>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</si>
  <si>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</si>
  <si>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</si>
  <si>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</si>
  <si>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</si>
  <si>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</si>
  <si>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</si>
  <si>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</si>
  <si>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</si>
  <si>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</si>
  <si>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</si>
  <si>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</si>
  <si>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</si>
  <si>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</si>
  <si>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</si>
  <si>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</si>
  <si>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</si>
  <si>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</si>
  <si>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</si>
  <si>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</si>
  <si>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</si>
  <si>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</si>
  <si>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</si>
  <si>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</si>
  <si>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</si>
  <si>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</si>
  <si>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</si>
  <si>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</si>
  <si>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</si>
  <si>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</si>
  <si>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</si>
  <si>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</si>
  <si>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</si>
  <si>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</si>
  <si>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</si>
  <si>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</si>
  <si>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</si>
  <si>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</si>
  <si>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</si>
  <si>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</si>
  <si>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</si>
  <si>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</si>
  <si>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</si>
  <si>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</si>
  <si>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</si>
  <si>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</si>
  <si>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</si>
  <si>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</si>
  <si>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</si>
  <si>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</si>
  <si>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</si>
  <si>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</si>
  <si>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</si>
  <si>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</si>
  <si>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</si>
  <si>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</si>
  <si>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</si>
  <si>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</si>
  <si>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</si>
  <si>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</si>
  <si>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</si>
  <si>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</si>
  <si>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</si>
  <si>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</si>
  <si>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</si>
  <si>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</si>
  <si>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</si>
  <si>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</si>
  <si>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</si>
  <si>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</si>
  <si>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</si>
  <si>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</si>
  <si>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</si>
  <si>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</si>
  <si>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</si>
  <si>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</si>
  <si>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</si>
  <si>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</si>
  <si>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</si>
  <si>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</si>
  <si>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</si>
  <si>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</si>
  <si>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</si>
  <si>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</si>
  <si>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</si>
  <si>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</si>
  <si>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</si>
  <si>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</si>
  <si>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</si>
  <si>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</si>
  <si>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</si>
  <si>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</si>
  <si>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</si>
  <si>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</si>
  <si>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</si>
  <si>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</si>
  <si>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</si>
  <si>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</si>
  <si>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</si>
  <si>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</si>
  <si>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</si>
  <si>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</si>
  <si>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</si>
  <si>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</si>
  <si>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</si>
  <si>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</si>
  <si>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</si>
  <si>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</si>
  <si>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</si>
  <si>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</si>
  <si>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</si>
  <si>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</si>
  <si>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</si>
  <si>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</si>
  <si>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</si>
  <si>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</si>
  <si>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</si>
  <si>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</si>
  <si>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</si>
  <si>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</si>
  <si>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</si>
  <si>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</si>
  <si>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</si>
  <si>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</si>
  <si>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</si>
  <si>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</si>
  <si>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</si>
  <si>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</si>
  <si>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</si>
  <si>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</si>
  <si>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</si>
  <si>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</si>
  <si>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</si>
  <si>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</si>
  <si>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</si>
  <si>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</si>
  <si>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</si>
  <si>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</si>
  <si>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</si>
  <si>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</si>
  <si>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</si>
  <si>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</si>
  <si>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</si>
  <si>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</si>
  <si>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</si>
  <si>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</si>
  <si>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</si>
  <si>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</si>
  <si>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</si>
  <si>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</si>
  <si>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</si>
  <si>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</si>
  <si>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</si>
  <si>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</si>
  <si>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</si>
  <si>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</si>
  <si>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</si>
  <si>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</si>
  <si>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</si>
  <si>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</si>
  <si>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</si>
  <si>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</si>
  <si>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</si>
  <si>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</si>
  <si>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</si>
  <si>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</si>
  <si>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</si>
  <si>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</si>
  <si>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</si>
  <si>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</si>
  <si>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</si>
  <si>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</si>
  <si>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</si>
  <si>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</si>
  <si>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</si>
  <si>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</si>
  <si>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</si>
  <si>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</si>
  <si>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</si>
  <si>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</si>
  <si>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</si>
  <si>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</si>
  <si>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</si>
  <si>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</si>
  <si>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</si>
  <si>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</si>
  <si>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</si>
  <si>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</si>
  <si>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</si>
  <si>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</si>
  <si>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</si>
  <si>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</si>
  <si>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</si>
  <si>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</si>
  <si>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</si>
  <si>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</si>
  <si>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</si>
  <si>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</si>
  <si>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</si>
  <si>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</si>
  <si>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</si>
  <si>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</si>
  <si>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</si>
  <si>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</si>
  <si>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</si>
  <si>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</si>
  <si>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</si>
  <si>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</si>
  <si>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</si>
  <si>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</si>
  <si>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</si>
  <si>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</si>
  <si>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</si>
  <si>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</si>
  <si>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</si>
  <si>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</si>
  <si>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</si>
  <si>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</si>
  <si>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</si>
  <si>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</si>
  <si>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</si>
  <si>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</si>
  <si>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</si>
  <si>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</si>
  <si>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</si>
  <si>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</si>
  <si>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</si>
  <si>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</si>
  <si>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</si>
  <si>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</si>
  <si>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</si>
  <si>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</si>
  <si>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</si>
  <si>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</si>
  <si>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</si>
  <si>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</si>
  <si>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</si>
  <si>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</si>
  <si>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</si>
  <si>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</si>
  <si>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</si>
  <si>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</si>
  <si>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</si>
  <si>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</si>
  <si>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</si>
  <si>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</si>
  <si>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</si>
  <si>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</si>
  <si>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</si>
  <si>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</si>
  <si>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</si>
  <si>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</si>
  <si>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</si>
  <si>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</si>
  <si>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</si>
  <si>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</si>
  <si>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</si>
  <si>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</si>
  <si>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</si>
  <si>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</si>
  <si>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</si>
  <si>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</si>
  <si>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</si>
  <si>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</si>
  <si>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</si>
  <si>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</si>
  <si>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</si>
  <si>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</si>
  <si>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</si>
  <si>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</si>
  <si>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</si>
  <si>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</si>
  <si>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</si>
  <si>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</si>
  <si>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</si>
  <si>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</si>
  <si>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</si>
  <si>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</si>
  <si>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</si>
  <si>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</si>
  <si>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</si>
  <si>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</si>
  <si>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</si>
  <si>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</si>
  <si>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</si>
  <si>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</si>
  <si>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</si>
  <si>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</si>
  <si>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</si>
  <si>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</si>
  <si>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</si>
  <si>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</si>
  <si>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</si>
  <si>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</si>
  <si>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</si>
  <si>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</si>
  <si>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</si>
  <si>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</si>
  <si>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</si>
  <si>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</si>
  <si>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</si>
  <si>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</si>
  <si>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</si>
  <si>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</si>
  <si>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</si>
  <si>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</si>
  <si>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</si>
  <si>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</si>
  <si>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</si>
  <si>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</si>
  <si>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</si>
  <si>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</si>
  <si>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</si>
  <si>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</si>
  <si>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</si>
  <si>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</si>
  <si>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</si>
  <si>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</si>
  <si>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</si>
  <si>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</si>
  <si>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</si>
  <si>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</si>
  <si>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</si>
  <si>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</si>
  <si>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</si>
  <si>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</si>
  <si>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</si>
  <si>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</si>
  <si>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</si>
  <si>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</si>
  <si>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</si>
  <si>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</si>
  <si>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</si>
  <si>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</si>
  <si>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</si>
  <si>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</si>
  <si>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</si>
  <si>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</si>
  <si>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</si>
  <si>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</si>
  <si>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</si>
  <si>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</si>
  <si>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</si>
  <si>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</si>
  <si>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</si>
  <si>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</si>
  <si>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</si>
  <si>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</si>
  <si>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</si>
  <si>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</si>
  <si>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</si>
  <si>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</si>
  <si>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</si>
  <si>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</si>
  <si>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</si>
  <si>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</si>
  <si>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</si>
  <si>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</si>
  <si>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</si>
  <si>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</si>
  <si>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</si>
  <si>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</si>
  <si>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</si>
  <si>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</si>
  <si>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</si>
  <si>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</si>
  <si>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</si>
  <si>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</si>
  <si>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</si>
  <si>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</si>
  <si>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</si>
  <si>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</si>
  <si>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</si>
  <si>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</si>
  <si>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</si>
  <si>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</si>
  <si>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</si>
  <si>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</si>
  <si>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</si>
  <si>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</si>
  <si>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</si>
  <si>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</si>
  <si>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</si>
  <si>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</si>
  <si>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</si>
  <si>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</si>
  <si>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</si>
  <si>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</si>
  <si>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</si>
  <si>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</si>
  <si>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</si>
  <si>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</si>
  <si>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</si>
  <si>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</si>
  <si>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</si>
  <si>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</si>
  <si>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</si>
  <si>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</si>
  <si>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</si>
  <si>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</si>
  <si>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</si>
  <si>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</si>
  <si>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</si>
  <si>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</si>
  <si>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</si>
  <si>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</si>
  <si>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</si>
  <si>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</si>
  <si>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</si>
  <si>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</si>
  <si>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</si>
  <si>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</si>
  <si>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</si>
  <si>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</si>
  <si>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</si>
  <si>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</si>
  <si>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</si>
  <si>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</si>
  <si>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</si>
  <si>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</si>
  <si>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</si>
  <si>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</si>
  <si>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</si>
  <si>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</si>
  <si>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</si>
  <si>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</si>
  <si>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</si>
  <si>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</si>
  <si>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</si>
  <si>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</si>
  <si>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</si>
  <si>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</si>
  <si>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</si>
  <si>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</si>
  <si>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</si>
  <si>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</si>
  <si>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</si>
  <si>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</si>
  <si>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</si>
  <si>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</si>
  <si>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</si>
  <si>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</si>
  <si>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</si>
  <si>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</si>
  <si>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</si>
  <si>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</si>
  <si>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</si>
  <si>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</si>
  <si>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</si>
  <si>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</si>
  <si>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</si>
  <si>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</si>
  <si>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</si>
  <si>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</si>
  <si>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</si>
  <si>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</si>
  <si>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</si>
  <si>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</si>
  <si>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</si>
  <si>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</si>
  <si>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</si>
  <si>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</si>
  <si>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</si>
  <si>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</si>
  <si>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</si>
  <si>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</si>
  <si>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</si>
  <si>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</si>
  <si>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</si>
  <si>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</si>
  <si>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</si>
  <si>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</si>
  <si>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</si>
  <si>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</si>
  <si>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</si>
  <si>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</si>
  <si>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</si>
  <si>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</si>
  <si>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</si>
  <si>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</si>
  <si>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</si>
  <si>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</si>
  <si>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</si>
  <si>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</si>
  <si>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</si>
  <si>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</si>
  <si>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</si>
  <si>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</si>
  <si>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</si>
  <si>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</si>
  <si>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</si>
  <si>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</si>
  <si>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</si>
  <si>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</si>
  <si>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</si>
  <si>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</si>
  <si>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</si>
  <si>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</si>
  <si>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</si>
  <si>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</si>
  <si>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</si>
  <si>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</si>
  <si>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</si>
  <si>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</si>
  <si>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</si>
  <si>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</si>
  <si>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</si>
  <si>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</si>
  <si>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</si>
  <si>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</si>
  <si>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</si>
  <si>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</si>
  <si>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</si>
  <si>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</si>
  <si>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</si>
  <si>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</si>
  <si>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</si>
  <si>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</si>
  <si>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</si>
  <si>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</si>
  <si>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</si>
  <si>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</si>
  <si>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</si>
  <si>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</si>
  <si>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</si>
  <si>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</si>
  <si>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</si>
  <si>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</si>
  <si>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</si>
  <si>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</si>
  <si>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</si>
  <si>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</si>
  <si>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</si>
  <si>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</si>
  <si>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</si>
  <si>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</si>
  <si>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</si>
  <si>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</si>
  <si>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</si>
  <si>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</si>
  <si>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</si>
  <si>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</si>
  <si>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</si>
  <si>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</si>
  <si>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</si>
  <si>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</si>
  <si>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</si>
  <si>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</si>
  <si>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</si>
  <si>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</si>
  <si>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</si>
  <si>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</si>
  <si>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</si>
  <si>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</si>
  <si>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</si>
  <si>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</si>
  <si>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</si>
  <si>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</si>
  <si>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</si>
  <si>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</si>
  <si>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</si>
  <si>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</si>
  <si>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</si>
  <si>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</si>
  <si>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</si>
  <si>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</si>
  <si>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</si>
  <si>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</si>
  <si>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</si>
  <si>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</si>
  <si>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</si>
  <si>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</si>
  <si>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</si>
  <si>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</si>
  <si>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</si>
  <si>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</si>
  <si>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</si>
  <si>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</si>
  <si>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</si>
  <si>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</si>
  <si>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</si>
  <si>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</si>
  <si>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</si>
  <si>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</si>
  <si>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</si>
  <si>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</si>
  <si>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</si>
  <si>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</si>
  <si>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</si>
  <si>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</si>
  <si>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</si>
  <si>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</si>
  <si>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</si>
  <si>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</si>
  <si>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</si>
  <si>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</si>
  <si>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</si>
  <si>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</si>
  <si>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</si>
  <si>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</si>
  <si>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</si>
  <si>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</si>
  <si>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</si>
  <si>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</si>
  <si>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</si>
  <si>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</si>
  <si>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</si>
  <si>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</si>
  <si>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</si>
  <si>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</si>
  <si>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</si>
  <si>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</si>
  <si>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</si>
  <si>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</si>
  <si>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</si>
  <si>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</si>
  <si>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</si>
  <si>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</si>
  <si>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</si>
  <si>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</si>
  <si>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</si>
  <si>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</si>
  <si>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</si>
  <si>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</si>
  <si>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</si>
  <si>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</si>
  <si>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</si>
  <si>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</si>
  <si>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</si>
  <si>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</si>
  <si>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</si>
  <si>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</si>
  <si>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</si>
  <si>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</si>
  <si>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</si>
  <si>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</si>
  <si>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</si>
  <si>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</si>
  <si>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</si>
  <si>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</si>
  <si>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</si>
  <si>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</si>
  <si>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</si>
  <si>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</si>
  <si>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</si>
  <si>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</si>
  <si>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</si>
  <si>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</si>
  <si>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</si>
  <si>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</si>
  <si>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</si>
  <si>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</si>
  <si>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</si>
  <si>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</si>
  <si>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</si>
  <si>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</si>
  <si>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</si>
  <si>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</si>
  <si>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</si>
  <si>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</si>
  <si>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</si>
  <si>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</si>
  <si>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</si>
  <si>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</si>
  <si>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</si>
  <si>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</si>
  <si>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</si>
  <si>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</si>
  <si>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</si>
  <si>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</si>
  <si>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</si>
  <si>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</si>
  <si>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</si>
  <si>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</si>
  <si>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</si>
  <si>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</si>
  <si>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</si>
  <si>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</si>
  <si>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</si>
  <si>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</si>
  <si>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</si>
  <si>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</si>
  <si>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</si>
  <si>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</si>
  <si>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</si>
  <si>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</si>
  <si>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</si>
  <si>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</si>
  <si>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</si>
  <si>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</si>
  <si>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</si>
  <si>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</si>
  <si>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</si>
  <si>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</si>
  <si>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</si>
  <si>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</si>
  <si>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</si>
  <si>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</si>
  <si>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</si>
  <si>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</si>
  <si>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</si>
  <si>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</si>
  <si>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</si>
  <si>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</si>
  <si>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</si>
  <si>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</si>
  <si>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</si>
  <si>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</si>
  <si>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</si>
  <si>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</si>
  <si>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</si>
  <si>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</si>
  <si>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</si>
  <si>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</si>
  <si>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</si>
  <si>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</si>
  <si>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</si>
  <si>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</si>
  <si>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</si>
  <si>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</si>
  <si>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</si>
  <si>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</si>
  <si>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</si>
  <si>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</si>
  <si>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</si>
  <si>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</si>
  <si>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</si>
  <si>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</si>
  <si>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</si>
  <si>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</si>
  <si>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</si>
  <si>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</si>
  <si>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</si>
  <si>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</si>
  <si>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</si>
  <si>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</si>
  <si>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</si>
  <si>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</si>
  <si>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</si>
  <si>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</si>
  <si>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</si>
  <si>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</si>
  <si>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</si>
  <si>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</si>
  <si>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</si>
  <si>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</si>
  <si>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</si>
  <si>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</si>
  <si>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</si>
  <si>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</si>
  <si>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</si>
  <si>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</si>
  <si>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</si>
  <si>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</si>
  <si>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</si>
  <si>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</si>
  <si>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</si>
  <si>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</si>
  <si>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</si>
  <si>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</si>
  <si>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</si>
  <si>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</si>
  <si>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</si>
  <si>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</si>
  <si>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</si>
  <si>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</si>
  <si>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</si>
  <si>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</si>
  <si>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</si>
  <si>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</si>
  <si>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</si>
  <si>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</si>
  <si>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</si>
  <si>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</si>
  <si>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</si>
  <si>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</si>
  <si>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</si>
  <si>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</si>
  <si>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</si>
  <si>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</si>
  <si>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</si>
  <si>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</si>
  <si>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</si>
  <si>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</si>
  <si>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</si>
  <si>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</si>
  <si>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</si>
  <si>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</si>
  <si>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</si>
  <si>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</si>
  <si>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</si>
  <si>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</si>
  <si>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</si>
  <si>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</si>
  <si>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</si>
  <si>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</si>
  <si>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</si>
  <si>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</si>
  <si>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</si>
  <si>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</si>
  <si>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</si>
  <si>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</si>
  <si>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</si>
  <si>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</si>
  <si>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</si>
  <si>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</si>
  <si>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</si>
  <si>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</si>
  <si>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</si>
  <si>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</si>
  <si>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</si>
  <si>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</si>
  <si>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</si>
  <si>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</si>
  <si>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</si>
  <si>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</si>
  <si>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</si>
  <si>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</si>
  <si>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</si>
  <si>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</si>
  <si>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</si>
  <si>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</si>
  <si>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</si>
  <si>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</si>
  <si>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</si>
  <si>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</si>
  <si>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</si>
  <si>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</si>
  <si>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</si>
  <si>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</si>
  <si>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</si>
  <si>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</si>
  <si>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</si>
  <si>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</si>
  <si>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</si>
  <si>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</si>
  <si>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</si>
  <si>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</si>
  <si>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</si>
  <si>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</si>
  <si>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</si>
  <si>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</si>
  <si>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</si>
  <si>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</si>
  <si>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</si>
  <si>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</si>
  <si>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</si>
  <si>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</si>
  <si>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</si>
  <si>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</si>
  <si>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</si>
  <si>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</si>
  <si>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</si>
  <si>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</si>
  <si>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</si>
  <si>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</si>
  <si>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</si>
  <si>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</si>
  <si>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</si>
  <si>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</si>
  <si>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</si>
  <si>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</si>
  <si>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</si>
  <si>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</si>
  <si>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</si>
  <si>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</si>
  <si>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</si>
  <si>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</si>
  <si>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</si>
  <si>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</si>
  <si>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</si>
  <si>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</si>
  <si>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</si>
  <si>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</si>
  <si>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</si>
  <si>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</si>
  <si>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</si>
  <si>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</si>
  <si>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</si>
  <si>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</si>
  <si>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</si>
  <si>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</si>
  <si>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</si>
  <si>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</si>
  <si>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</si>
  <si>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</si>
  <si>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</si>
  <si>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</si>
  <si>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</si>
  <si>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</si>
  <si>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</si>
  <si>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</si>
  <si>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</si>
  <si>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</si>
  <si>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</si>
  <si>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</si>
  <si>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</si>
  <si>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</si>
  <si>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</si>
  <si>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</si>
  <si>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</si>
  <si>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</si>
  <si>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</si>
  <si>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</si>
  <si>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</si>
  <si>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</si>
  <si>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</si>
  <si>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</si>
  <si>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</si>
  <si>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</si>
  <si>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</si>
  <si>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</si>
  <si>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</si>
  <si>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</si>
  <si>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</si>
  <si>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</si>
  <si>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</si>
  <si>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</si>
  <si>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</si>
  <si>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</si>
  <si>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</si>
  <si>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</si>
  <si>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</si>
  <si>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</si>
  <si>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</si>
  <si>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</si>
  <si>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</si>
  <si>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</si>
  <si>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</si>
  <si>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</si>
  <si>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</si>
  <si>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</si>
  <si>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</si>
  <si>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</si>
  <si>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</si>
  <si>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</si>
  <si>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</si>
  <si>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</si>
  <si>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</si>
  <si>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</si>
  <si>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</si>
  <si>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</si>
  <si>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</si>
  <si>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</si>
  <si>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</si>
  <si>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</si>
  <si>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</si>
  <si>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</si>
  <si>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</si>
  <si>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</si>
  <si>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</si>
  <si>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</si>
  <si>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</si>
  <si>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</si>
  <si>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</si>
  <si>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</si>
  <si>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</si>
  <si>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</si>
  <si>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</si>
  <si>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</si>
  <si>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</si>
  <si>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</si>
  <si>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</si>
  <si>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</si>
  <si>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</si>
  <si>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</si>
  <si>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</si>
  <si>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</si>
  <si>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</si>
  <si>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</si>
  <si>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</si>
  <si>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</si>
  <si>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</si>
  <si>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</si>
  <si>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</si>
  <si>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</si>
  <si>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</si>
  <si>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</si>
  <si>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</si>
  <si>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</si>
  <si>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</si>
  <si>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</si>
  <si>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</si>
  <si>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</si>
  <si>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</si>
  <si>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</si>
  <si>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</si>
  <si>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</si>
  <si>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</si>
  <si>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</si>
  <si>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</si>
  <si>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</si>
  <si>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</si>
  <si>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</si>
  <si>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</si>
  <si>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</si>
  <si>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</si>
  <si>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</si>
  <si>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</si>
  <si>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</si>
  <si>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</si>
  <si>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</si>
  <si>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</si>
  <si>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</si>
  <si>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</si>
  <si>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</si>
  <si>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</si>
  <si>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</si>
  <si>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</si>
  <si>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</si>
  <si>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</si>
  <si>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</si>
  <si>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</si>
  <si>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</si>
  <si>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</si>
  <si>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</si>
  <si>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</si>
  <si>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</si>
  <si>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</si>
  <si>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</si>
  <si>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</si>
  <si>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</si>
  <si>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</si>
  <si>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</si>
  <si>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</si>
  <si>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</si>
  <si>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</si>
  <si>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</si>
  <si>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</si>
  <si>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</si>
  <si>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</si>
  <si>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</si>
  <si>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</si>
  <si>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</si>
  <si>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</si>
  <si>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</si>
  <si>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</si>
  <si>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</si>
  <si>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</si>
  <si>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</si>
  <si>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</si>
  <si>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</si>
  <si>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</si>
  <si>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</si>
  <si>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</si>
  <si>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</si>
  <si>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</si>
  <si>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</si>
  <si>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</si>
  <si>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</si>
  <si>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</si>
  <si>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</si>
  <si>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</si>
  <si>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</si>
  <si>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</si>
  <si>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</si>
  <si>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</si>
  <si>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</si>
  <si>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</si>
  <si>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</si>
  <si>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</si>
  <si>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</si>
  <si>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</si>
  <si>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</si>
  <si>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</si>
  <si>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</si>
  <si>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</si>
  <si>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</si>
  <si>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</si>
  <si>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</si>
  <si>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</si>
  <si>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</si>
  <si>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</si>
  <si>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</si>
  <si>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</si>
  <si>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</si>
  <si>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</si>
  <si>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</si>
  <si>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</si>
  <si>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</si>
  <si>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</si>
  <si>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</si>
  <si>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</si>
  <si>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</si>
  <si>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</si>
  <si>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</si>
  <si>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</si>
  <si>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</si>
  <si>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</si>
  <si>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</si>
  <si>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</si>
  <si>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</si>
  <si>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</si>
  <si>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</si>
  <si>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</si>
  <si>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</si>
  <si>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</si>
  <si>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</si>
  <si>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</si>
  <si>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</si>
  <si>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</si>
  <si>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</si>
  <si>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</si>
  <si>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</si>
  <si>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</si>
  <si>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</si>
  <si>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</si>
  <si>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</si>
  <si>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</si>
  <si>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</si>
  <si>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</si>
  <si>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</si>
  <si>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</si>
  <si>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</si>
  <si>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</si>
  <si>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</si>
  <si>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</si>
  <si>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</si>
  <si>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</si>
  <si>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</si>
  <si>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</si>
  <si>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</si>
  <si>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</si>
  <si>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</si>
  <si>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</si>
  <si>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</si>
  <si>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</si>
  <si>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</si>
  <si>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</si>
  <si>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</si>
  <si>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</si>
  <si>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</si>
  <si>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</si>
  <si>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</si>
  <si>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</si>
  <si>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</si>
  <si>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</si>
  <si>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</si>
  <si>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</si>
  <si>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</si>
  <si>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</si>
  <si>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</si>
  <si>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</si>
  <si>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</si>
  <si>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</si>
  <si>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</si>
  <si>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</si>
  <si>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</si>
  <si>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</si>
  <si>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</si>
  <si>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</si>
  <si>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</si>
  <si>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</si>
  <si>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</si>
  <si>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</si>
  <si>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</si>
  <si>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</si>
  <si>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</si>
  <si>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</si>
  <si>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</si>
  <si>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</si>
  <si>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</si>
  <si>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</si>
  <si>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</si>
  <si>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</si>
  <si>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</si>
  <si>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</si>
  <si>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</si>
  <si>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</si>
  <si>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</si>
  <si>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</si>
  <si>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</si>
  <si>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</si>
  <si>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</si>
  <si>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</si>
  <si>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</si>
  <si>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</si>
  <si>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</si>
  <si>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</si>
  <si>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</si>
  <si>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</si>
  <si>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</si>
  <si>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</si>
  <si>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</si>
  <si>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</si>
  <si>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</si>
  <si>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</si>
  <si>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</si>
  <si>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</si>
  <si>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</si>
  <si>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</si>
  <si>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</si>
  <si>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</si>
  <si>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</si>
  <si>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</si>
  <si>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</si>
  <si>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</si>
  <si>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</si>
  <si>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</si>
  <si>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</si>
  <si>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</si>
  <si>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</si>
  <si>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</si>
  <si>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</si>
  <si>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</si>
  <si>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</si>
  <si>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</si>
  <si>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</si>
  <si>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</si>
  <si>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</si>
  <si>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</si>
  <si>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</si>
  <si>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</si>
  <si>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</si>
  <si>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</si>
  <si>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</si>
  <si>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</si>
  <si>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</si>
  <si>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</si>
  <si>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</si>
  <si>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</si>
  <si>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</si>
  <si>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</si>
  <si>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</si>
  <si>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</si>
  <si>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</si>
  <si>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</si>
  <si>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</si>
  <si>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</si>
  <si>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</si>
  <si>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</si>
  <si>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</si>
  <si>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</si>
  <si>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</si>
  <si>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</si>
  <si>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</si>
  <si>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</si>
  <si>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</si>
  <si>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</si>
  <si>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</si>
  <si>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</si>
  <si>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</si>
  <si>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</si>
  <si>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</si>
  <si>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</si>
  <si>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</si>
  <si>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</si>
  <si>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</si>
  <si>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</si>
  <si>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</si>
  <si>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</si>
  <si>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</si>
  <si>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</si>
  <si>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</si>
  <si>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</si>
  <si>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</si>
  <si>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</si>
  <si>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</si>
  <si>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</si>
  <si>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</si>
  <si>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</si>
  <si>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</si>
  <si>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</si>
  <si>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</si>
  <si>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</si>
  <si>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</si>
  <si>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</si>
  <si>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</si>
  <si>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</si>
  <si>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</si>
  <si>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</si>
  <si>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</si>
  <si>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</si>
  <si>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</si>
  <si>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</si>
  <si>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</si>
  <si>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</si>
  <si>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</si>
  <si>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</si>
  <si>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</si>
  <si>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</si>
  <si>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</si>
  <si>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</si>
  <si>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</si>
  <si>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</si>
  <si>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</si>
  <si>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</si>
  <si>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</si>
  <si>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</si>
  <si>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</si>
  <si>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</si>
  <si>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</si>
  <si>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</si>
  <si>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</si>
  <si>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</si>
  <si>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</si>
  <si>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</si>
  <si>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</si>
  <si>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</si>
  <si>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</si>
  <si>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</si>
  <si>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</si>
  <si>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</si>
  <si>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</si>
  <si>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</si>
  <si>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</si>
  <si>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</si>
  <si>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</si>
  <si>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</si>
  <si>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</si>
  <si>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</si>
  <si>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</si>
  <si>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</si>
  <si>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</si>
  <si>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</si>
  <si>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</si>
  <si>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</si>
  <si>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</si>
  <si>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</si>
  <si>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</si>
  <si>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</si>
  <si>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</si>
  <si>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</si>
  <si>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</si>
  <si>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</si>
  <si>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</si>
  <si>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</si>
  <si>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</si>
  <si>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</si>
  <si>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</si>
  <si>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</si>
  <si>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</si>
  <si>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</si>
  <si>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</si>
  <si>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</si>
  <si>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</si>
  <si>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</si>
  <si>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</si>
  <si>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</si>
  <si>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</si>
  <si>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</si>
  <si>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</si>
  <si>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</si>
  <si>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</si>
  <si>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</si>
  <si>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</si>
  <si>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</si>
  <si>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</si>
  <si>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</si>
  <si>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</si>
  <si>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</si>
  <si>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</si>
  <si>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</si>
  <si>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</si>
  <si>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</si>
  <si>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</si>
  <si>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</si>
  <si>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</si>
  <si>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</si>
  <si>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</si>
  <si>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</si>
  <si>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</si>
  <si>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</si>
  <si>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</si>
  <si>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</si>
  <si>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</si>
  <si>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</si>
  <si>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</si>
  <si>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</si>
  <si>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</si>
  <si>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</si>
  <si>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</si>
  <si>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</si>
  <si>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</si>
  <si>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</si>
  <si>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</si>
  <si>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</si>
  <si>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</si>
  <si>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</si>
  <si>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</si>
  <si>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</si>
  <si>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</si>
  <si>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</si>
  <si>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</si>
  <si>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</si>
  <si>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</si>
  <si>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</si>
  <si>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</si>
  <si>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</si>
  <si>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</si>
  <si>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</si>
  <si>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</si>
  <si>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</si>
  <si>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</si>
  <si>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</si>
  <si>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</si>
  <si>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</si>
  <si>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</si>
  <si>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</si>
  <si>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</si>
  <si>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</si>
  <si>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</si>
  <si>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</si>
  <si>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</si>
  <si>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</si>
  <si>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</si>
  <si>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</si>
  <si>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</si>
  <si>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</si>
  <si>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</si>
  <si>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</si>
  <si>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</si>
  <si>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</si>
  <si>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</si>
  <si>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</si>
  <si>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</si>
  <si>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</si>
  <si>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</si>
  <si>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</si>
  <si>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</si>
  <si>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</si>
  <si>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</si>
  <si>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</si>
  <si>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</si>
  <si>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</si>
  <si>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</si>
  <si>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</si>
  <si>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</si>
  <si>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</si>
  <si>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</si>
  <si>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</si>
  <si>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</si>
  <si>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</si>
  <si>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</si>
  <si>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</si>
  <si>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</si>
  <si>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</si>
  <si>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</si>
  <si>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</si>
  <si>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</si>
  <si>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</si>
  <si>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</si>
  <si>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</si>
  <si>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</si>
  <si>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</si>
  <si>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</si>
  <si>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</si>
  <si>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</si>
  <si>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</si>
  <si>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</si>
  <si>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</si>
  <si>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</si>
  <si>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</si>
  <si>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</si>
  <si>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</si>
  <si>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</si>
  <si>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</si>
  <si>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</si>
  <si>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</si>
  <si>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</si>
  <si>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</si>
  <si>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</si>
  <si>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</si>
  <si>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</si>
  <si>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</si>
  <si>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</si>
  <si>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</si>
  <si>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</si>
  <si>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</si>
  <si>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</si>
  <si>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</si>
  <si>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</si>
  <si>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</si>
  <si>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</si>
  <si>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</si>
  <si>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</si>
  <si>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</si>
  <si>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</si>
  <si>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</si>
  <si>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</si>
  <si>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</si>
  <si>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</si>
  <si>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</si>
  <si>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</si>
  <si>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</si>
  <si>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</si>
  <si>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</si>
  <si>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</si>
  <si>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</si>
  <si>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</si>
  <si>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</si>
  <si>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</si>
  <si>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</si>
  <si>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</si>
  <si>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</si>
  <si>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</si>
  <si>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</si>
  <si>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</si>
  <si>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</si>
  <si>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</si>
  <si>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</si>
  <si>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</si>
  <si>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</si>
  <si>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</si>
  <si>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</si>
  <si>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</si>
  <si>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</si>
  <si>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</si>
  <si>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</si>
  <si>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</si>
  <si>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</si>
  <si>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</si>
  <si>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</si>
  <si>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</si>
  <si>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</si>
  <si>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</si>
  <si>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</si>
  <si>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</si>
  <si>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</si>
  <si>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</si>
  <si>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</si>
  <si>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</si>
  <si>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</si>
  <si>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</si>
  <si>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</si>
  <si>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</si>
  <si>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</si>
  <si>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</si>
  <si>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</si>
  <si>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</si>
  <si>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</si>
  <si>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</si>
  <si>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</si>
  <si>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</si>
  <si>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</si>
  <si>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</si>
  <si>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</si>
  <si>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</si>
  <si>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</si>
  <si>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</si>
  <si>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</si>
  <si>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</si>
  <si>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</si>
  <si>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</si>
  <si>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</si>
  <si>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</si>
  <si>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</si>
  <si>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</si>
  <si>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</si>
  <si>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</si>
  <si>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</si>
  <si>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</si>
  <si>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</si>
  <si>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</si>
  <si>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</si>
  <si>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</si>
  <si>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</si>
  <si>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</si>
  <si>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</si>
  <si>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</si>
  <si>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</si>
  <si>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</si>
  <si>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</si>
  <si>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</si>
  <si>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</si>
  <si>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</si>
  <si>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</si>
  <si>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</si>
  <si>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</si>
  <si>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</si>
  <si>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</si>
  <si>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</si>
  <si>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</si>
  <si>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</si>
  <si>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</si>
  <si>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</si>
  <si>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</si>
  <si>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</si>
  <si>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</si>
  <si>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</si>
  <si>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</si>
  <si>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</si>
  <si>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</si>
  <si>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</si>
  <si>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</si>
  <si>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</si>
  <si>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</si>
  <si>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</si>
  <si>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</si>
  <si>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</si>
  <si>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</si>
  <si>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</si>
  <si>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</si>
  <si>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</si>
  <si>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</si>
  <si>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</si>
  <si>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</si>
  <si>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</si>
  <si>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</si>
  <si>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</si>
  <si>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</si>
  <si>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</si>
  <si>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</si>
  <si>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</si>
  <si>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</si>
  <si>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</si>
  <si>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</si>
  <si>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</si>
  <si>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</si>
  <si>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</si>
  <si>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</si>
  <si>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</si>
  <si>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</si>
  <si>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</si>
  <si>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</si>
  <si>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</si>
  <si>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</si>
  <si>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</si>
  <si>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</si>
  <si>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</si>
  <si>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</si>
  <si>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</si>
  <si>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</si>
  <si>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</si>
  <si>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</si>
  <si>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</si>
  <si>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</si>
  <si>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</si>
  <si>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</si>
  <si>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</si>
  <si>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</si>
  <si>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</si>
  <si>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</si>
  <si>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</si>
  <si>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</si>
  <si>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</si>
  <si>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</si>
  <si>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</si>
  <si>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</si>
  <si>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</si>
  <si>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</si>
  <si>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</si>
  <si>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</si>
  <si>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</si>
  <si>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</si>
  <si>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</si>
  <si>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</si>
  <si>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</si>
  <si>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</si>
  <si>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</si>
  <si>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</si>
  <si>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</si>
  <si>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</si>
  <si>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</si>
  <si>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</si>
  <si>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</si>
  <si>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</si>
  <si>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</si>
  <si>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</si>
  <si>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</si>
  <si>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</si>
  <si>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</si>
  <si>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</si>
  <si>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</si>
  <si>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</si>
  <si>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</si>
  <si>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</si>
  <si>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</si>
  <si>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</si>
  <si>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</si>
  <si>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</si>
  <si>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</si>
  <si>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</si>
  <si>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</si>
  <si>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</si>
  <si>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</si>
  <si>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</si>
  <si>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</si>
  <si>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</si>
  <si>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</si>
  <si>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</si>
  <si>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</si>
  <si>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</si>
  <si>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</si>
  <si>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</si>
  <si>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</si>
  <si>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</si>
  <si>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</si>
  <si>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</si>
  <si>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</si>
  <si>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</si>
  <si>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</si>
  <si>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</si>
  <si>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</si>
  <si>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</si>
  <si>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</si>
  <si>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</si>
  <si>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</si>
  <si>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</si>
  <si>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</si>
  <si>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</si>
  <si>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</si>
  <si>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</si>
  <si>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</si>
  <si>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</si>
  <si>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</si>
  <si>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</si>
  <si>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</si>
  <si>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</si>
  <si>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</si>
  <si>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</si>
  <si>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</si>
  <si>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</si>
  <si>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</si>
  <si>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</si>
  <si>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</si>
  <si>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</si>
  <si>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</si>
  <si>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</si>
  <si>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</si>
  <si>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</si>
  <si>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</si>
  <si>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</si>
  <si>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</si>
  <si>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</si>
  <si>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</si>
  <si>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</si>
  <si>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</si>
  <si>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</si>
  <si>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</si>
  <si>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</si>
  <si>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</si>
  <si>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</si>
  <si>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</si>
  <si>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</si>
  <si>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</si>
  <si>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</si>
  <si>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</si>
  <si>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</si>
  <si>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</si>
  <si>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</si>
  <si>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</si>
  <si>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</si>
  <si>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</si>
  <si>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</si>
  <si>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</si>
  <si>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</si>
  <si>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</si>
  <si>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</si>
  <si>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</si>
  <si>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</si>
  <si>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</si>
  <si>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</si>
  <si>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</si>
  <si>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</si>
  <si>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</si>
  <si>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</si>
  <si>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</si>
  <si>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</si>
  <si>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</si>
  <si>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</si>
  <si>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</si>
  <si>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</si>
  <si>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</si>
  <si>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</si>
  <si>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</si>
  <si>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</si>
  <si>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</si>
  <si>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</si>
  <si>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</si>
  <si>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</si>
  <si>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</si>
  <si>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</si>
  <si>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</si>
  <si>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</si>
  <si>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</si>
  <si>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</si>
  <si>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</si>
  <si>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</si>
  <si>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</si>
  <si>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</si>
  <si>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</si>
  <si>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</si>
  <si>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</si>
  <si>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</si>
  <si>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</si>
  <si>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</si>
  <si>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</si>
  <si>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</si>
  <si>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</si>
  <si>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</si>
  <si>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</si>
  <si>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</si>
  <si>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</si>
  <si>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</si>
  <si>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</si>
  <si>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</si>
  <si>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</si>
  <si>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</si>
  <si>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</si>
  <si>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</si>
  <si>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</si>
  <si>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</si>
  <si>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</si>
  <si>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</si>
  <si>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</si>
  <si>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</si>
  <si>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</si>
  <si>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</si>
  <si>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</si>
  <si>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</si>
  <si>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</si>
  <si>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</si>
  <si>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</si>
  <si>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</si>
  <si>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</si>
  <si>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</si>
  <si>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</si>
  <si>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</si>
  <si>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</si>
  <si>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</si>
  <si>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</si>
  <si>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</si>
  <si>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</si>
  <si>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</si>
  <si>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</si>
  <si>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</si>
  <si>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</si>
  <si>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</si>
  <si>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</si>
  <si>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</si>
  <si>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</si>
  <si>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</si>
  <si>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</si>
  <si>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</si>
  <si>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</si>
  <si>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</si>
  <si>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</si>
  <si>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</si>
  <si>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</si>
  <si>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</si>
  <si>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</si>
  <si>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</si>
  <si>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</si>
  <si>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</si>
  <si>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</si>
  <si>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</si>
  <si>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</si>
  <si>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</si>
  <si>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</si>
  <si>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</si>
  <si>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</si>
  <si>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</si>
  <si>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</si>
  <si>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</si>
  <si>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</si>
  <si>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</si>
  <si>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</si>
  <si>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</si>
  <si>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</si>
  <si>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</si>
  <si>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</si>
  <si>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</si>
  <si>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</si>
  <si>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</si>
  <si>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</si>
  <si>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</si>
  <si>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</si>
  <si>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</si>
  <si>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</si>
  <si>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</si>
  <si>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</si>
  <si>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</si>
  <si>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</si>
  <si>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</si>
  <si>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</si>
  <si>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</si>
  <si>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</si>
  <si>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</si>
  <si>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</si>
  <si>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</si>
  <si>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</si>
  <si>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</si>
  <si>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</si>
  <si>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</si>
  <si>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</si>
  <si>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</si>
  <si>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</si>
  <si>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</si>
  <si>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</si>
  <si>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</si>
  <si>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</si>
  <si>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</si>
  <si>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</si>
  <si>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</si>
  <si>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</si>
  <si>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</si>
  <si>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</si>
  <si>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</si>
  <si>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</si>
  <si>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</si>
  <si>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</si>
  <si>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</si>
  <si>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</si>
  <si>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</si>
  <si>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</si>
  <si>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</si>
  <si>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</si>
  <si>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</si>
  <si>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</si>
  <si>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</si>
  <si>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</si>
  <si>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</si>
  <si>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</si>
  <si>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</si>
  <si>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</si>
  <si>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</si>
  <si>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</si>
  <si>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</si>
  <si>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</si>
  <si>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</si>
  <si>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</si>
  <si>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</si>
  <si>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</si>
  <si>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</si>
  <si>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</si>
  <si>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</si>
  <si>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</si>
  <si>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</si>
  <si>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</si>
  <si>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</si>
  <si>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</si>
  <si>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</si>
  <si>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</si>
  <si>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</si>
  <si>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</si>
  <si>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</si>
  <si>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</si>
  <si>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</si>
  <si>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</si>
  <si>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</si>
  <si>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</si>
  <si>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</si>
  <si>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</si>
  <si>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</si>
  <si>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</si>
  <si>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</si>
  <si>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</si>
  <si>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</si>
  <si>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</si>
  <si>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</si>
  <si>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</si>
  <si>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</si>
  <si>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</si>
  <si>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</si>
  <si>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</si>
  <si>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</si>
  <si>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</si>
  <si>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</si>
  <si>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</si>
  <si>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</si>
  <si>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</si>
  <si>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</si>
  <si>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</si>
  <si>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</si>
  <si>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</si>
  <si>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</si>
  <si>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</si>
  <si>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</si>
  <si>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</si>
  <si>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</si>
  <si>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</si>
  <si>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</si>
  <si>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</si>
  <si>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</si>
  <si>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</si>
  <si>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</si>
  <si>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</si>
  <si>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</si>
  <si>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</si>
  <si>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</si>
  <si>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</si>
  <si>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</si>
  <si>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</si>
  <si>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</si>
  <si>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</si>
  <si>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</si>
  <si>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</si>
  <si>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</si>
  <si>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</si>
  <si>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</si>
  <si>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</si>
  <si>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</si>
  <si>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</si>
  <si>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</si>
  <si>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</si>
  <si>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</si>
  <si>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</si>
  <si>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</si>
  <si>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</si>
  <si>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</si>
  <si>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</si>
  <si>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</si>
  <si>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</si>
  <si>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</si>
  <si>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</si>
  <si>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</si>
  <si>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</si>
  <si>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</si>
  <si>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</si>
  <si>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</si>
  <si>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</si>
  <si>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</si>
  <si>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</si>
  <si>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</si>
  <si>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</si>
  <si>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</si>
  <si>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</si>
  <si>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</si>
  <si>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</si>
  <si>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</si>
  <si>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</si>
  <si>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</si>
  <si>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</si>
  <si>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</si>
  <si>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</si>
  <si>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</si>
  <si>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</si>
  <si>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</si>
  <si>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</si>
  <si>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</si>
  <si>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</si>
  <si>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</si>
  <si>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</si>
  <si>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</si>
  <si>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</si>
  <si>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</si>
  <si>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</si>
  <si>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</si>
  <si>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</si>
  <si>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</si>
  <si>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</si>
  <si>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</si>
  <si>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</si>
  <si>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</si>
  <si>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</si>
  <si>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</si>
  <si>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</si>
  <si>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</si>
  <si>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</si>
  <si>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</si>
  <si>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</si>
  <si>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</si>
  <si>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</si>
  <si>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</si>
  <si>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</si>
  <si>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</si>
  <si>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</si>
  <si>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</si>
  <si>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</si>
  <si>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</si>
  <si>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</si>
  <si>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</si>
  <si>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</si>
  <si>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</si>
  <si>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</si>
  <si>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</si>
  <si>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</si>
  <si>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</si>
  <si>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</si>
  <si>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</si>
  <si>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</si>
  <si>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</si>
  <si>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</si>
  <si>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</si>
  <si>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</si>
  <si>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</si>
  <si>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</si>
  <si>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</si>
  <si>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</si>
  <si>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</si>
  <si>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</si>
  <si>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</si>
  <si>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</si>
  <si>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</si>
  <si>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</si>
  <si>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</si>
  <si>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</si>
  <si>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</si>
  <si>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</si>
  <si>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</si>
  <si>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</si>
  <si>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</si>
  <si>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</si>
  <si>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</si>
  <si>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</si>
  <si>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</si>
  <si>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</si>
  <si>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</si>
  <si>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</si>
  <si>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</si>
  <si>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</si>
  <si>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</si>
  <si>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</si>
  <si>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</si>
  <si>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</si>
  <si>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</si>
  <si>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</si>
  <si>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</si>
  <si>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</si>
  <si>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</si>
  <si>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</si>
  <si>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</si>
  <si>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</si>
  <si>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</si>
  <si>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</si>
  <si>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</si>
  <si>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</si>
  <si>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</si>
  <si>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</si>
  <si>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</si>
  <si>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</si>
  <si>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</si>
  <si>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</si>
  <si>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</si>
  <si>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</si>
  <si>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</si>
  <si>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</si>
  <si>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</si>
  <si>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</si>
  <si>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</si>
  <si>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</si>
  <si>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</si>
  <si>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</si>
  <si>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</si>
  <si>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</si>
  <si>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</si>
  <si>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</si>
  <si>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</si>
  <si>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</si>
  <si>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</si>
  <si>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</si>
  <si>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</si>
  <si>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</si>
  <si>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</si>
  <si>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</si>
  <si>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</si>
  <si>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</si>
  <si>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</si>
  <si>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</si>
  <si>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</si>
  <si>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</si>
  <si>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</si>
  <si>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</si>
  <si>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</si>
  <si>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</si>
  <si>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</si>
  <si>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</si>
  <si>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</si>
  <si>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</si>
  <si>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</si>
  <si>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</si>
  <si>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</si>
  <si>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</si>
  <si>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</si>
  <si>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</si>
  <si>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</si>
  <si>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</si>
  <si>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</si>
  <si>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</si>
  <si>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</si>
  <si>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</si>
  <si>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</si>
  <si>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</si>
  <si>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</si>
  <si>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</si>
  <si>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</si>
  <si>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</si>
  <si>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</si>
  <si>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</si>
  <si>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</si>
  <si>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</si>
  <si>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</si>
  <si>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</si>
  <si>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</si>
  <si>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</si>
  <si>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</si>
  <si>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</si>
  <si>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</si>
  <si>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</si>
  <si>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</si>
  <si>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</si>
  <si>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</si>
  <si>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</si>
  <si>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</si>
  <si>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</si>
  <si>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</si>
  <si>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</si>
  <si>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</si>
  <si>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</si>
  <si>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</si>
  <si>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</si>
  <si>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</si>
  <si>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</si>
  <si>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</si>
  <si>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</si>
  <si>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</si>
  <si>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</si>
  <si>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</si>
  <si>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</si>
  <si>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</si>
  <si>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</si>
  <si>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</si>
  <si>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</si>
  <si>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</si>
  <si>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</si>
  <si>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</si>
  <si>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</si>
  <si>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</si>
  <si>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</si>
  <si>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</si>
  <si>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</si>
  <si>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</si>
  <si>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</si>
  <si>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</si>
  <si>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</si>
  <si>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</si>
  <si>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</si>
  <si>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</si>
  <si>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</si>
  <si>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</si>
  <si>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</si>
  <si>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</si>
  <si>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</si>
  <si>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</si>
  <si>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</si>
  <si>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</si>
  <si>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</si>
  <si>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</si>
  <si>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</si>
  <si>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</si>
  <si>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</si>
  <si>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</si>
  <si>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</si>
  <si>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</si>
  <si>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</si>
  <si>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</si>
  <si>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</si>
  <si>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</si>
  <si>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</si>
  <si>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</si>
  <si>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</si>
  <si>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</si>
  <si>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</si>
  <si>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</si>
  <si>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</si>
  <si>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</si>
  <si>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</si>
  <si>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</si>
  <si>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</si>
  <si>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</si>
  <si>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</si>
  <si>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</si>
  <si>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</si>
  <si>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</si>
  <si>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</si>
  <si>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</si>
  <si>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</si>
  <si>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</si>
  <si>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</si>
  <si>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</si>
  <si>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</si>
  <si>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</si>
  <si>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</si>
  <si>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</si>
  <si>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</si>
  <si>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</si>
  <si>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</si>
  <si>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</si>
  <si>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</si>
  <si>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</si>
  <si>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</si>
  <si>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</si>
  <si>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</si>
  <si>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</si>
  <si>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</si>
  <si>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</si>
  <si>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</si>
  <si>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</si>
  <si>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</si>
  <si>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</si>
  <si>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</si>
  <si>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</si>
  <si>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</si>
  <si>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</si>
  <si>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</si>
  <si>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</si>
  <si>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</si>
  <si>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</si>
  <si>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</si>
  <si>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</si>
  <si>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</si>
  <si>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</si>
  <si>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</si>
  <si>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</si>
  <si>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</si>
  <si>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</si>
  <si>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</si>
  <si>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</si>
  <si>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</si>
  <si>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</si>
  <si>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</si>
  <si>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</si>
  <si>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</si>
  <si>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</si>
  <si>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</si>
  <si>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</si>
  <si>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</si>
  <si>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</si>
  <si>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</si>
  <si>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</si>
  <si>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</si>
  <si>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</si>
  <si>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</si>
  <si>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</si>
  <si>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</si>
  <si>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</si>
  <si>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</si>
  <si>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</si>
  <si>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</si>
  <si>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</si>
  <si>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</si>
  <si>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</si>
  <si>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</si>
  <si>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</si>
  <si>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</si>
  <si>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</si>
  <si>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</si>
  <si>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</si>
  <si>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</si>
  <si>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</si>
  <si>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</si>
  <si>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</si>
  <si>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</si>
  <si>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</si>
  <si>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</si>
  <si>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</si>
  <si>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</si>
  <si>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</si>
  <si>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</si>
  <si>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</si>
  <si>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</si>
  <si>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</si>
  <si>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</si>
  <si>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</si>
  <si>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</si>
  <si>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</si>
  <si>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</si>
  <si>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</si>
  <si>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</si>
  <si>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</si>
  <si>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</si>
  <si>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</si>
  <si>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</si>
  <si>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</si>
  <si>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</si>
  <si>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</si>
  <si>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</si>
  <si>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</si>
  <si>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</si>
  <si>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</si>
  <si>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</si>
  <si>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</si>
  <si>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</si>
  <si>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</si>
  <si>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</si>
  <si>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</si>
  <si>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</si>
  <si>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</si>
  <si>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</si>
  <si>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</si>
  <si>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</si>
  <si>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</si>
  <si>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</si>
  <si>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</si>
  <si>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</si>
  <si>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</si>
  <si>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</si>
  <si>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</si>
  <si>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</si>
  <si>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</si>
  <si>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</si>
  <si>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</si>
  <si>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</si>
  <si>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</si>
  <si>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</si>
  <si>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</si>
  <si>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</si>
  <si>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</si>
  <si>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</si>
  <si>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</si>
  <si>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</si>
  <si>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</si>
  <si>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</si>
  <si>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</si>
  <si>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</si>
  <si>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</si>
  <si>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</si>
  <si>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</si>
  <si>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</si>
  <si>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</si>
  <si>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</si>
  <si>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</si>
  <si>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</si>
  <si>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</si>
  <si>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</si>
  <si>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</si>
  <si>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</si>
  <si>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</si>
  <si>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</si>
  <si>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</si>
  <si>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</si>
  <si>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</si>
  <si>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</si>
  <si>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</si>
  <si>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</si>
  <si>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</si>
  <si>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</si>
  <si>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</si>
  <si>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</si>
  <si>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</si>
  <si>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</si>
  <si>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</si>
  <si>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</si>
  <si>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</si>
  <si>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</si>
  <si>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</si>
  <si>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</si>
  <si>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</si>
  <si>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</si>
  <si>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</si>
  <si>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</si>
  <si>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</si>
  <si>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</si>
  <si>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</si>
  <si>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</si>
  <si>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</si>
  <si>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</si>
  <si>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</si>
  <si>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</si>
  <si>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</si>
  <si>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</si>
  <si>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</si>
  <si>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</si>
  <si>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</si>
  <si>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</si>
  <si>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</si>
  <si>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</si>
  <si>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</si>
  <si>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</si>
  <si>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</si>
  <si>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</si>
  <si>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</si>
  <si>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</si>
  <si>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</si>
  <si>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</si>
  <si>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</si>
  <si>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</si>
  <si>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</si>
  <si>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</si>
  <si>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</si>
  <si>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</si>
  <si>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</si>
  <si>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</si>
  <si>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</si>
  <si>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</si>
  <si>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</si>
  <si>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</si>
  <si>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</si>
  <si>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</si>
  <si>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</si>
  <si>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</si>
  <si>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</si>
  <si>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</si>
  <si>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</si>
  <si>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</si>
  <si>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</si>
  <si>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</si>
  <si>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</si>
  <si>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</si>
  <si>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</si>
  <si>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</si>
  <si>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</si>
  <si>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</si>
  <si>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</si>
  <si>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</si>
  <si>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</si>
  <si>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</si>
  <si>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</si>
  <si>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</si>
  <si>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</si>
  <si>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</si>
  <si>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</si>
  <si>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</si>
  <si>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</si>
  <si>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</si>
  <si>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</si>
  <si>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</si>
  <si>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</si>
  <si>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</si>
  <si>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</si>
  <si>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</si>
  <si>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</si>
  <si>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</si>
  <si>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</si>
  <si>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</si>
  <si>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</si>
  <si>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</si>
  <si>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</si>
  <si>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</si>
  <si>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</si>
  <si>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</si>
  <si>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</si>
  <si>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</si>
  <si>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</si>
  <si>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</si>
  <si>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</si>
  <si>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</si>
  <si>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</si>
  <si>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</si>
  <si>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</si>
  <si>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</si>
  <si>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</si>
  <si>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</si>
  <si>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</si>
  <si>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</si>
  <si>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</si>
  <si>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</si>
  <si>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</si>
  <si>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</si>
  <si>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</si>
  <si>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</si>
  <si>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</si>
  <si>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</si>
  <si>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</si>
  <si>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</si>
  <si>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</si>
  <si>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</si>
  <si>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</si>
  <si>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</si>
  <si>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</si>
  <si>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</si>
  <si>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</si>
  <si>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</si>
  <si>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</si>
  <si>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</si>
  <si>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</si>
  <si>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</si>
  <si>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</si>
  <si>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</si>
  <si>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</si>
  <si>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</si>
  <si>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</si>
  <si>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</si>
  <si>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</si>
  <si>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</si>
  <si>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</si>
  <si>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</si>
  <si>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</si>
  <si>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</si>
  <si>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</si>
  <si>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</si>
  <si>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</si>
  <si>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</si>
  <si>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</si>
  <si>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</si>
  <si>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</si>
  <si>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</si>
  <si>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</si>
  <si>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</si>
  <si>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</si>
  <si>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</si>
  <si>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</si>
  <si>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</si>
  <si>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</si>
  <si>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</si>
  <si>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</si>
  <si>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</si>
  <si>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</si>
  <si>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</si>
  <si>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</si>
  <si>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</si>
  <si>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</si>
  <si>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</si>
  <si>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</si>
  <si>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</si>
  <si>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</si>
  <si>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</si>
  <si>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</si>
  <si>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</si>
  <si>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</si>
  <si>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</si>
  <si>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</si>
  <si>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</si>
  <si>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</si>
  <si>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</si>
  <si>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</si>
  <si>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</si>
  <si>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</si>
  <si>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</si>
  <si>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</si>
  <si>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</si>
  <si>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</si>
  <si>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</si>
  <si>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</si>
  <si>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</si>
  <si>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</si>
  <si>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</si>
  <si>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</si>
  <si>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</si>
  <si>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</si>
  <si>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</si>
  <si>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</si>
  <si>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</si>
  <si>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</si>
  <si>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</si>
  <si>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</si>
  <si>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</si>
  <si>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</si>
  <si>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</si>
  <si>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</si>
  <si>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</si>
  <si>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</si>
  <si>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</si>
  <si>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</si>
  <si>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</si>
  <si>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</si>
  <si>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</si>
  <si>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</si>
  <si>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</si>
  <si>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</si>
  <si>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</si>
  <si>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</si>
  <si>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</si>
  <si>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</si>
  <si>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</si>
  <si>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</si>
  <si>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</si>
  <si>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</si>
  <si>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</si>
  <si>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</si>
  <si>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</si>
  <si>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</si>
  <si>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</si>
  <si>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</si>
  <si>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</si>
  <si>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</si>
  <si>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</si>
  <si>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</si>
  <si>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</si>
  <si>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</si>
  <si>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</si>
  <si>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</si>
  <si>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</si>
  <si>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</si>
  <si>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</si>
  <si>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</si>
  <si>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</si>
  <si>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</si>
  <si>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</si>
  <si>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</si>
  <si>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</si>
  <si>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</si>
  <si>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</si>
  <si>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</si>
  <si>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</si>
  <si>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</si>
  <si>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</si>
  <si>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</si>
  <si>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</si>
  <si>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</si>
  <si>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</si>
  <si>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</si>
  <si>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</si>
  <si>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</si>
  <si>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</si>
  <si>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</si>
  <si>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</si>
  <si>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</si>
  <si>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</si>
  <si>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</si>
  <si>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</si>
  <si>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</si>
  <si>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</si>
  <si>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</si>
  <si>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</si>
  <si>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</si>
  <si>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</si>
  <si>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</si>
  <si>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</si>
  <si>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</si>
  <si>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</si>
  <si>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</si>
  <si>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</si>
  <si>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</si>
  <si>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</si>
  <si>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</si>
  <si>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</si>
  <si>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</si>
  <si>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</si>
  <si>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</si>
  <si>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</si>
  <si>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</si>
  <si>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</si>
  <si>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</si>
  <si>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</si>
  <si>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</si>
  <si>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</si>
  <si>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</si>
  <si>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</si>
  <si>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</si>
  <si>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</si>
  <si>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</si>
  <si>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</si>
  <si>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</si>
  <si>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</si>
  <si>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</si>
  <si>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</si>
  <si>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</si>
  <si>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</si>
  <si>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</si>
  <si>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</si>
  <si>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</si>
  <si>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</si>
  <si>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</si>
  <si>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</si>
  <si>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</si>
  <si>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</si>
  <si>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</si>
  <si>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</si>
  <si>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</si>
  <si>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</si>
  <si>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</si>
  <si>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</si>
  <si>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</si>
  <si>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</si>
  <si>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</si>
  <si>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</si>
  <si>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</si>
  <si>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</si>
  <si>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</si>
  <si>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</si>
  <si>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</si>
  <si>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</si>
  <si>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</si>
  <si>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</si>
  <si>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</si>
  <si>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</si>
  <si>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</si>
  <si>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</si>
  <si>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</si>
  <si>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</si>
  <si>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</si>
  <si>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</si>
  <si>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</si>
  <si>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</si>
  <si>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</si>
  <si>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</si>
  <si>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</si>
  <si>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</si>
  <si>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</si>
  <si>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</si>
  <si>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</si>
  <si>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</si>
  <si>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</si>
  <si>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</si>
  <si>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</si>
  <si>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</si>
  <si>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</si>
  <si>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</si>
  <si>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</si>
  <si>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</si>
  <si>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</si>
  <si>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</si>
  <si>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</si>
  <si>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</si>
  <si>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</si>
  <si>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</si>
  <si>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</si>
  <si>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</si>
  <si>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</si>
  <si>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</si>
  <si>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</si>
  <si>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</si>
  <si>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</si>
  <si>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</si>
  <si>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</si>
  <si>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</si>
  <si>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</si>
  <si>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</si>
  <si>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</si>
  <si>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</si>
  <si>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</si>
  <si>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</si>
  <si>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</si>
  <si>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</si>
  <si>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</si>
  <si>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</si>
  <si>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</si>
  <si>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</si>
  <si>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</si>
  <si>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</si>
  <si>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</si>
  <si>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</si>
  <si>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</si>
  <si>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</si>
  <si>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</si>
  <si>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</si>
  <si>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</si>
  <si>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</si>
  <si>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</si>
  <si>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</si>
  <si>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</si>
  <si>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</si>
  <si>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</si>
  <si>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</si>
  <si>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</si>
  <si>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</si>
  <si>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</si>
  <si>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</si>
  <si>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</si>
  <si>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</si>
  <si>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</si>
  <si>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</si>
  <si>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</si>
  <si>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</si>
  <si>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</si>
  <si>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</si>
  <si>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</si>
  <si>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</si>
  <si>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</si>
  <si>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</si>
  <si>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</si>
  <si>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</si>
  <si>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</si>
  <si>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</si>
  <si>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</si>
  <si>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</si>
  <si>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</si>
  <si>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</si>
  <si>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</si>
  <si>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</si>
  <si>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</si>
  <si>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</si>
  <si>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</si>
  <si>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</si>
  <si>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</si>
  <si>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</si>
  <si>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</si>
  <si>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</si>
  <si>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</si>
  <si>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</si>
  <si>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</si>
  <si>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</si>
  <si>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</si>
  <si>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</si>
  <si>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</si>
  <si>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</si>
  <si>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</si>
  <si>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</si>
  <si>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</si>
  <si>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</si>
  <si>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</si>
  <si>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</si>
  <si>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</si>
  <si>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</si>
  <si>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</si>
  <si>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</si>
  <si>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</si>
  <si>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</si>
  <si>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</si>
  <si>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</si>
  <si>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</si>
  <si>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</si>
  <si>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</si>
  <si>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</si>
  <si>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</si>
  <si>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</si>
  <si>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</si>
  <si>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</si>
  <si>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</si>
  <si>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</si>
  <si>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</si>
  <si>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</si>
  <si>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</si>
  <si>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</si>
  <si>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</si>
  <si>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</si>
  <si>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</si>
  <si>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</si>
  <si>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</si>
  <si>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</si>
  <si>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</si>
  <si>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</si>
  <si>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</si>
  <si>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</si>
  <si>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</si>
  <si>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</si>
  <si>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</si>
  <si>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</si>
  <si>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</si>
  <si>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</si>
  <si>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</si>
  <si>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</si>
  <si>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</si>
  <si>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</si>
  <si>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</si>
  <si>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</si>
  <si>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</si>
  <si>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</si>
  <si>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</si>
  <si>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</si>
  <si>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</si>
  <si>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</si>
  <si>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</si>
  <si>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</si>
  <si>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</si>
  <si>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</si>
  <si>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</si>
  <si>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</si>
  <si>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</si>
  <si>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</si>
  <si>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</si>
  <si>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</si>
  <si>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</si>
  <si>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</si>
  <si>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</si>
  <si>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</si>
  <si>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</si>
  <si>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</si>
  <si>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</si>
  <si>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</si>
  <si>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</si>
  <si>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</si>
  <si>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</si>
  <si>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</si>
  <si>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</si>
  <si>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</si>
  <si>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</si>
  <si>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</si>
  <si>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</si>
  <si>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</si>
  <si>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</si>
  <si>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</si>
  <si>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</si>
  <si>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</si>
  <si>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</si>
  <si>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</si>
  <si>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</si>
  <si>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</si>
  <si>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</si>
  <si>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</si>
  <si>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</si>
  <si>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</si>
  <si>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</si>
  <si>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</si>
  <si>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</si>
  <si>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</si>
  <si>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</si>
  <si>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</si>
  <si>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</si>
  <si>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</si>
  <si>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</si>
  <si>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</si>
  <si>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</si>
  <si>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</si>
  <si>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</si>
  <si>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</si>
  <si>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</si>
  <si>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</si>
  <si>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</si>
  <si>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</si>
  <si>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</si>
  <si>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</si>
  <si>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</si>
  <si>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</si>
  <si>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</si>
  <si>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</si>
  <si>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</si>
  <si>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</si>
  <si>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</si>
  <si>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</si>
  <si>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</si>
  <si>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</si>
  <si>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</si>
  <si>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</si>
  <si>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</si>
  <si>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</si>
  <si>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</si>
  <si>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</si>
  <si>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</si>
  <si>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</si>
  <si>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</si>
  <si>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</si>
  <si>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</si>
  <si>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</si>
  <si>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</si>
  <si>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</si>
  <si>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</si>
  <si>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</si>
  <si>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</si>
  <si>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</si>
  <si>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</si>
  <si>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</si>
  <si>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</si>
  <si>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</si>
  <si>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</si>
  <si>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</si>
  <si>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</si>
  <si>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</si>
  <si>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</si>
  <si>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</si>
  <si>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</si>
  <si>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</si>
  <si>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</si>
  <si>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</si>
  <si>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</si>
  <si>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</si>
  <si>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</si>
  <si>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</si>
  <si>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</si>
  <si>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</si>
  <si>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</si>
  <si>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</si>
  <si>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</si>
  <si>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</si>
  <si>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</si>
  <si>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</si>
  <si>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</si>
  <si>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</si>
  <si>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</si>
  <si>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</si>
  <si>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</si>
  <si>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</si>
  <si>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</si>
  <si>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</si>
  <si>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</si>
  <si>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</si>
  <si>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</si>
  <si>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</si>
  <si>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</si>
  <si>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</si>
  <si>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</si>
  <si>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</si>
  <si>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</si>
  <si>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</si>
  <si>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</si>
  <si>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</si>
  <si>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</si>
  <si>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</si>
  <si>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</si>
  <si>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</si>
  <si>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</si>
  <si>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</si>
  <si>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</si>
  <si>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</si>
  <si>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</si>
  <si>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</si>
  <si>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</si>
  <si>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</si>
  <si>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</si>
  <si>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</si>
  <si>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</si>
  <si>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</si>
  <si>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</si>
  <si>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</si>
  <si>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</si>
  <si>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</si>
  <si>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</si>
  <si>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</si>
  <si>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</si>
  <si>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</si>
  <si>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</si>
  <si>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</si>
  <si>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</si>
  <si>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</si>
  <si>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</si>
  <si>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</si>
  <si>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</si>
  <si>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</si>
  <si>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</si>
  <si>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</si>
  <si>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</si>
  <si>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</si>
  <si>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</si>
  <si>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</si>
  <si>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</si>
  <si>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</si>
  <si>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</si>
  <si>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</si>
  <si>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</si>
  <si>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</si>
  <si>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</si>
  <si>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</si>
  <si>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</si>
  <si>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</si>
  <si>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</si>
  <si>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</si>
  <si>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</si>
  <si>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</si>
  <si>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</si>
  <si>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</si>
  <si>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</si>
  <si>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</si>
  <si>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</si>
  <si>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</si>
  <si>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</si>
  <si>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</si>
  <si>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</si>
  <si>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</si>
  <si>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</si>
  <si>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</si>
  <si>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</si>
  <si>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</si>
  <si>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</si>
  <si>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</si>
  <si>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</si>
  <si>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</si>
  <si>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</si>
  <si>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</si>
  <si>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</si>
  <si>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</si>
  <si>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</si>
  <si>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</si>
  <si>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</si>
  <si>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</si>
  <si>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</si>
  <si>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</si>
  <si>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</si>
  <si>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</si>
  <si>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</si>
  <si>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</si>
  <si>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</si>
  <si>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</si>
  <si>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</si>
  <si>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</si>
  <si>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</si>
  <si>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</si>
  <si>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</si>
  <si>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</si>
  <si>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</si>
  <si>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</si>
  <si>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</si>
  <si>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</si>
  <si>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</si>
  <si>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</si>
  <si>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</si>
  <si>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</si>
  <si>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</si>
  <si>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</si>
  <si>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</si>
  <si>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</si>
  <si>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</si>
  <si>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</si>
  <si>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</si>
  <si>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</si>
  <si>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</si>
  <si>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</si>
  <si>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</si>
  <si>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</si>
  <si>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</si>
  <si>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</si>
  <si>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</si>
  <si>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</si>
  <si>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</si>
  <si>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</si>
  <si>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</si>
  <si>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</si>
  <si>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</si>
  <si>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</si>
  <si>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</si>
  <si>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</si>
  <si>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</si>
  <si>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</si>
  <si>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</si>
  <si>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</si>
  <si>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</si>
  <si>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</si>
  <si>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</si>
  <si>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</si>
  <si>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</si>
  <si>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</si>
  <si>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</si>
  <si>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</si>
  <si>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</si>
  <si>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</si>
  <si>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</si>
  <si>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</si>
  <si>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</si>
  <si>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</si>
  <si>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</si>
  <si>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</si>
  <si>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</si>
  <si>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</si>
  <si>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</si>
  <si>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</si>
  <si>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</si>
  <si>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</si>
  <si>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</si>
  <si>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</si>
  <si>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</si>
  <si>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</si>
  <si>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</si>
  <si>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</si>
  <si>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</si>
  <si>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</si>
  <si>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</si>
  <si>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</si>
  <si>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</si>
  <si>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</si>
  <si>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</si>
  <si>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</si>
  <si>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</si>
  <si>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</si>
  <si>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</si>
  <si>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</si>
  <si>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</si>
  <si>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</si>
  <si>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</si>
  <si>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</si>
  <si>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</si>
  <si>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</si>
  <si>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</si>
  <si>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</si>
  <si>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</si>
  <si>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</si>
  <si>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</si>
  <si>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</si>
  <si>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</si>
  <si>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</si>
  <si>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</si>
  <si>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</si>
  <si>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</si>
  <si>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</si>
  <si>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</si>
  <si>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</si>
  <si>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</si>
  <si>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</si>
  <si>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</si>
  <si>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</si>
  <si>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</si>
  <si>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</si>
  <si>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</si>
  <si>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</si>
  <si>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</si>
  <si>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</si>
  <si>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</si>
  <si>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</si>
  <si>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</si>
  <si>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</si>
  <si>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</si>
  <si>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</si>
  <si>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</si>
  <si>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</si>
  <si>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</si>
  <si>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</si>
  <si>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</si>
  <si>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</si>
  <si>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</si>
  <si>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</si>
  <si>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</si>
  <si>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</si>
  <si>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</si>
  <si>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</si>
  <si>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</si>
  <si>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</si>
  <si>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</si>
  <si>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</si>
  <si>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</si>
  <si>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</si>
  <si>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</si>
  <si>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</si>
  <si>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</si>
  <si>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</si>
  <si>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</si>
  <si>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</si>
  <si>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</si>
  <si>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</si>
  <si>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</si>
  <si>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</si>
  <si>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</si>
  <si>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</si>
  <si>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</si>
  <si>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</si>
  <si>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</si>
  <si>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</si>
  <si>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</si>
  <si>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</si>
  <si>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</si>
  <si>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</si>
  <si>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</si>
  <si>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</si>
  <si>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</si>
  <si>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</si>
  <si>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</si>
  <si>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</si>
  <si>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</si>
  <si>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</si>
  <si>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</si>
  <si>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</si>
  <si>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</si>
  <si>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</si>
  <si>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</si>
  <si>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</si>
  <si>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</si>
  <si>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</si>
  <si>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</si>
  <si>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</si>
  <si>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</si>
  <si>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</si>
  <si>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</si>
  <si>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</si>
  <si>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</si>
  <si>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</si>
  <si>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</si>
  <si>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</si>
  <si>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</si>
  <si>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</si>
  <si>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</si>
  <si>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</si>
  <si>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</si>
  <si>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</si>
  <si>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</si>
  <si>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</si>
  <si>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</si>
  <si>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</si>
  <si>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</si>
  <si>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</si>
  <si>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</si>
  <si>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</si>
  <si>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</si>
  <si>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</si>
  <si>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</si>
  <si>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</si>
  <si>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</si>
  <si>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</si>
  <si>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</si>
  <si>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</si>
  <si>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</si>
  <si>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</si>
  <si>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</si>
  <si>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</si>
  <si>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</si>
  <si>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</si>
  <si>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</si>
  <si>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</si>
  <si>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</si>
  <si>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</si>
  <si>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</si>
  <si>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</si>
  <si>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</si>
  <si>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</si>
  <si>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</si>
  <si>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</si>
  <si>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</si>
  <si>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</si>
  <si>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</si>
  <si>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</si>
  <si>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</si>
  <si>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</si>
  <si>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</si>
  <si>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</si>
  <si>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</si>
  <si>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</si>
  <si>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</si>
  <si>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</si>
  <si>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</si>
  <si>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</si>
  <si>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</si>
  <si>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</si>
  <si>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</si>
  <si>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</si>
  <si>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</si>
  <si>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</si>
  <si>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</si>
  <si>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</si>
  <si>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</si>
  <si>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</si>
  <si>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</si>
  <si>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</si>
  <si>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</si>
  <si>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</si>
  <si>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</si>
  <si>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</si>
  <si>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</si>
  <si>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</si>
  <si>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</si>
  <si>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</si>
  <si>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</si>
  <si>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</si>
  <si>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</si>
  <si>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</si>
  <si>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</si>
  <si>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</si>
  <si>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</si>
  <si>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</si>
  <si>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</si>
  <si>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</si>
  <si>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</si>
  <si>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</si>
  <si>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</si>
  <si>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</si>
  <si>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</si>
  <si>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</si>
  <si>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</si>
  <si>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</si>
  <si>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</si>
  <si>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</si>
  <si>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</si>
  <si>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</si>
  <si>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</si>
  <si>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</si>
  <si>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</si>
  <si>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</si>
  <si>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</si>
  <si>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</si>
  <si>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</si>
  <si>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</si>
  <si>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</si>
  <si>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</si>
  <si>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</si>
  <si>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</si>
  <si>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</si>
  <si>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</si>
  <si>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</si>
  <si>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</si>
  <si>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</si>
  <si>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</si>
  <si>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</si>
  <si>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</si>
  <si>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</si>
  <si>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</si>
  <si>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</si>
  <si>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</si>
  <si>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</si>
  <si>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</si>
  <si>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</si>
  <si>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</si>
  <si>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</si>
  <si>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</si>
  <si>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</si>
  <si>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</si>
  <si>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</si>
  <si>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</si>
  <si>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</si>
  <si>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</si>
  <si>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</si>
  <si>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</si>
  <si>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</si>
  <si>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</si>
  <si>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</si>
  <si>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</si>
  <si>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</si>
  <si>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</si>
  <si>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</si>
  <si>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</si>
  <si>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</si>
  <si>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</si>
  <si>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</si>
  <si>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</si>
  <si>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</si>
  <si>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</si>
  <si>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</si>
  <si>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</si>
  <si>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</si>
  <si>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</si>
  <si>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</si>
  <si>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</si>
  <si>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</si>
  <si>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</si>
  <si>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</si>
  <si>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</si>
  <si>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</si>
  <si>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</si>
  <si>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</si>
  <si>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</si>
  <si>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</si>
  <si>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</si>
  <si>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</si>
  <si>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</si>
  <si>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</si>
  <si>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</si>
  <si>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</si>
  <si>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</si>
  <si>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</si>
  <si>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</si>
  <si>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</si>
  <si>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</si>
  <si>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</si>
  <si>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</si>
  <si>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</si>
  <si>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</si>
  <si>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</si>
  <si>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</si>
  <si>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</si>
  <si>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</si>
  <si>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</si>
  <si>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</si>
  <si>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</si>
  <si>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</si>
  <si>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</si>
  <si>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</si>
  <si>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</si>
  <si>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</si>
  <si>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</si>
  <si>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</si>
  <si>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</si>
  <si>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</si>
  <si>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</si>
  <si>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</si>
  <si>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</si>
  <si>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</si>
  <si>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</si>
  <si>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</si>
  <si>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</si>
  <si>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</si>
  <si>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</si>
  <si>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</si>
  <si>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</si>
  <si>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</si>
  <si>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</si>
  <si>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</si>
  <si>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</si>
  <si>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</si>
  <si>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</si>
  <si>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</si>
  <si>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</si>
  <si>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</si>
  <si>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</si>
  <si>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</si>
  <si>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</si>
  <si>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</si>
  <si>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</si>
  <si>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</si>
  <si>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</si>
  <si>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</si>
  <si>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</si>
  <si>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</si>
  <si>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</si>
  <si>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</si>
  <si>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</si>
  <si>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</si>
  <si>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</si>
  <si>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</si>
  <si>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</si>
  <si>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</si>
  <si>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</si>
  <si>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</si>
  <si>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</si>
  <si>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</si>
  <si>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</si>
  <si>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</si>
  <si>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</si>
  <si>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</si>
  <si>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</si>
  <si>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</si>
  <si>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</si>
  <si>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</si>
  <si>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</si>
  <si>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</si>
  <si>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</si>
  <si>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</si>
  <si>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</si>
  <si>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</si>
  <si>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</si>
  <si>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</si>
  <si>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</si>
  <si>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</si>
  <si>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</si>
  <si>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</si>
  <si>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</si>
  <si>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</si>
  <si>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</si>
  <si>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</si>
  <si>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</si>
  <si>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</si>
  <si>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</si>
  <si>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</si>
  <si>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</si>
  <si>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</si>
  <si>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</si>
  <si>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</si>
  <si>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</si>
  <si>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</si>
  <si>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</si>
  <si>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</si>
  <si>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</si>
  <si>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</si>
  <si>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</si>
  <si>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</si>
  <si>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</si>
  <si>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</si>
  <si>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</si>
  <si>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</si>
  <si>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</si>
  <si>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</si>
  <si>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</si>
  <si>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</si>
  <si>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</si>
  <si>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</si>
  <si>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</si>
  <si>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</si>
  <si>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</si>
  <si>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</si>
  <si>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</si>
  <si>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</si>
  <si>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</si>
  <si>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</si>
  <si>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</si>
  <si>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</si>
  <si>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</si>
  <si>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</si>
  <si>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</si>
  <si>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</si>
  <si>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</si>
  <si>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</si>
  <si>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</si>
  <si>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</si>
  <si>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</si>
  <si>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</si>
  <si>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</si>
  <si>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</si>
  <si>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</si>
  <si>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</si>
  <si>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</si>
  <si>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</si>
  <si>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</si>
  <si>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</si>
  <si>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</si>
  <si>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</si>
  <si>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</si>
  <si>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</si>
  <si>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</si>
  <si>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</si>
  <si>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</si>
  <si>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</si>
  <si>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</si>
  <si>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</si>
  <si>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</si>
  <si>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</si>
  <si>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</si>
  <si>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</si>
  <si>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</si>
  <si>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</si>
  <si>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</si>
  <si>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</si>
  <si>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</si>
  <si>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</si>
  <si>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</si>
  <si>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</si>
  <si>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</si>
  <si>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</si>
  <si>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</si>
  <si>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</si>
  <si>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</si>
  <si>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</si>
  <si>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</si>
  <si>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</si>
  <si>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</si>
  <si>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</si>
  <si>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</si>
  <si>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</si>
  <si>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</si>
  <si>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</si>
  <si>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</si>
  <si>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</si>
  <si>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</si>
  <si>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</si>
  <si>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</si>
  <si>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</si>
  <si>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</si>
  <si>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</si>
  <si>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</si>
  <si>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</si>
  <si>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</si>
  <si>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</si>
  <si>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</si>
  <si>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</si>
  <si>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</si>
  <si>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</si>
  <si>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</si>
  <si>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</si>
  <si>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</si>
  <si>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</si>
  <si>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</si>
  <si>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</si>
  <si>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</si>
  <si>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</si>
  <si>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</si>
  <si>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</si>
  <si>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</si>
  <si>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</si>
  <si>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</si>
  <si>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</si>
  <si>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</si>
  <si>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</si>
  <si>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</si>
  <si>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</si>
  <si>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</si>
  <si>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</si>
  <si>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</si>
  <si>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</si>
  <si>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</si>
  <si>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</si>
  <si>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</si>
  <si>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</si>
  <si>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</si>
  <si>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</si>
  <si>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</si>
  <si>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</si>
  <si>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</si>
  <si>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</si>
  <si>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</si>
  <si>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</si>
  <si>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</si>
  <si>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</si>
  <si>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</si>
  <si>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</si>
  <si>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</si>
  <si>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</si>
  <si>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</si>
  <si>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</si>
  <si>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</si>
  <si>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</si>
  <si>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</si>
  <si>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</si>
  <si>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</si>
  <si>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</si>
  <si>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</si>
  <si>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</si>
  <si>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</si>
  <si>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</si>
  <si>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</si>
  <si>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</si>
  <si>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</si>
  <si>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</si>
  <si>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</si>
  <si>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</si>
  <si>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</si>
  <si>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</si>
  <si>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</si>
  <si>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</si>
  <si>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</si>
  <si>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</si>
  <si>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</si>
  <si>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</si>
  <si>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</si>
  <si>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</si>
  <si>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</si>
  <si>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</si>
  <si>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</si>
  <si>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</si>
  <si>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</si>
  <si>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</si>
  <si>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</si>
  <si>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</si>
  <si>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</si>
  <si>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</si>
  <si>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</si>
  <si>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</si>
  <si>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</si>
  <si>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</si>
  <si>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</si>
  <si>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</si>
  <si>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</si>
  <si>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</si>
  <si>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</si>
  <si>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</si>
  <si>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</si>
  <si>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</si>
  <si>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</si>
  <si>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</si>
  <si>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</si>
  <si>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</si>
  <si>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</si>
  <si>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</si>
  <si>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</si>
  <si>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</si>
  <si>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</si>
  <si>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</si>
  <si>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</si>
  <si>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</si>
  <si>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</si>
  <si>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</si>
  <si>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</si>
  <si>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</si>
  <si>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</si>
  <si>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</si>
  <si>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</si>
  <si>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</si>
  <si>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</si>
  <si>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</si>
  <si>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</si>
  <si>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</si>
  <si>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</si>
  <si>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</si>
  <si>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</si>
  <si>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</si>
  <si>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</si>
  <si>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</si>
  <si>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</si>
  <si>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</si>
  <si>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</si>
  <si>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</si>
  <si>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</si>
  <si>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</si>
  <si>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</si>
  <si>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</si>
  <si>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</si>
  <si>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</si>
  <si>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</si>
  <si>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</si>
  <si>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</si>
  <si>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</si>
  <si>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</si>
  <si>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</si>
  <si>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</si>
  <si>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</si>
  <si>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</si>
  <si>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</si>
  <si>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</si>
  <si>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</si>
  <si>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</si>
  <si>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</si>
  <si>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</si>
  <si>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</si>
  <si>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</si>
  <si>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</si>
  <si>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</si>
  <si>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</si>
  <si>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</si>
  <si>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</si>
  <si>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</si>
  <si>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</si>
  <si>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</si>
  <si>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</si>
  <si>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</si>
  <si>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</si>
  <si>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</si>
  <si>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</si>
  <si>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</si>
  <si>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</si>
  <si>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</si>
  <si>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</si>
  <si>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</si>
  <si>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</si>
  <si>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</si>
  <si>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</si>
  <si>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</si>
  <si>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</si>
  <si>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</si>
  <si>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</si>
  <si>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</si>
  <si>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</si>
  <si>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</si>
  <si>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</si>
  <si>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</si>
  <si>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</si>
  <si>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</si>
  <si>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</si>
  <si>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</si>
  <si>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</si>
  <si>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</si>
  <si>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</si>
  <si>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</si>
  <si>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</si>
  <si>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</si>
  <si>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</si>
  <si>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</si>
  <si>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</si>
  <si>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</si>
  <si>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</si>
  <si>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</si>
  <si>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</si>
  <si>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</si>
  <si>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</si>
  <si>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</si>
  <si>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</si>
  <si>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</si>
  <si>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</si>
  <si>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</si>
  <si>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</si>
  <si>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</si>
  <si>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</si>
  <si>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</si>
  <si>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</si>
  <si>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</si>
  <si>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</si>
  <si>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</si>
  <si>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</si>
  <si>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</si>
  <si>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</si>
  <si>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</si>
  <si>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</si>
  <si>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</si>
  <si>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</si>
  <si>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</si>
  <si>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</si>
  <si>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</si>
  <si>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</si>
  <si>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</si>
  <si>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</si>
  <si>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</si>
  <si>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</si>
  <si>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</si>
  <si>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</si>
  <si>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</si>
  <si>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</si>
  <si>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</si>
  <si>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</si>
  <si>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</si>
  <si>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</si>
  <si>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</si>
  <si>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</si>
  <si>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</si>
  <si>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</si>
  <si>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</si>
  <si>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</si>
  <si>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</si>
  <si>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</si>
  <si>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</si>
  <si>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</si>
  <si>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</si>
  <si>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</si>
  <si>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</si>
  <si>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</si>
  <si>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</si>
  <si>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</si>
  <si>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</si>
  <si>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</si>
  <si>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</si>
  <si>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</si>
  <si>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</si>
  <si>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</si>
  <si>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</si>
  <si>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</si>
  <si>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</si>
  <si>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</si>
  <si>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</si>
  <si>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</si>
  <si>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</si>
  <si>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</si>
  <si>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</si>
  <si>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</si>
  <si>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</si>
  <si>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</si>
  <si>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</si>
  <si>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</si>
  <si>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</si>
  <si>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</si>
  <si>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</si>
  <si>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</si>
  <si>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</si>
  <si>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</si>
  <si>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</si>
  <si>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</si>
  <si>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</si>
  <si>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</si>
  <si>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</si>
  <si>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</si>
  <si>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</si>
  <si>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</si>
  <si>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</si>
  <si>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</si>
  <si>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</si>
  <si>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</si>
  <si>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</si>
  <si>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</si>
  <si>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</si>
  <si>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</si>
  <si>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</si>
  <si>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</si>
  <si>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</si>
  <si>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</si>
  <si>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</si>
  <si>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</si>
  <si>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</si>
  <si>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</si>
  <si>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</si>
  <si>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</si>
  <si>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</si>
  <si>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</si>
  <si>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</si>
  <si>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</si>
  <si>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</si>
  <si>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</si>
  <si>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</si>
  <si>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</si>
  <si>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</si>
  <si>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</si>
  <si>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</si>
  <si>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</si>
  <si>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</si>
  <si>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</si>
  <si>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</si>
  <si>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</si>
  <si>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</si>
  <si>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</si>
  <si>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</si>
  <si>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</si>
  <si>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</si>
  <si>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</si>
  <si>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</si>
  <si>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</si>
  <si>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</si>
  <si>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</si>
  <si>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</si>
  <si>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</si>
  <si>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</si>
  <si>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</si>
  <si>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</si>
  <si>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</si>
  <si>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</si>
  <si>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</si>
  <si>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</si>
  <si>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</si>
  <si>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</si>
  <si>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</si>
  <si>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</si>
  <si>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</si>
  <si>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</si>
  <si>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</si>
  <si>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</si>
  <si>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</si>
  <si>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</si>
  <si>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</si>
  <si>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</si>
  <si>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</si>
  <si>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</si>
  <si>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</si>
  <si>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</si>
  <si>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</si>
  <si>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</si>
  <si>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</si>
  <si>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</si>
  <si>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</si>
  <si>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</si>
  <si>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</si>
  <si>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</si>
  <si>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</si>
  <si>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</si>
  <si>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</si>
  <si>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</si>
  <si>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</si>
  <si>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</si>
  <si>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</si>
  <si>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</si>
  <si>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</si>
  <si>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</si>
  <si>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</si>
  <si>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</si>
  <si>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</si>
  <si>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</si>
  <si>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</si>
  <si>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</si>
  <si>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</si>
  <si>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</si>
  <si>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</si>
  <si>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</si>
  <si>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</si>
  <si>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</si>
  <si>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</si>
  <si>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</si>
  <si>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</si>
  <si>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</si>
  <si>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</si>
  <si>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</si>
  <si>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</si>
  <si>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</si>
  <si>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</si>
  <si>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</si>
  <si>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</si>
  <si>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</si>
  <si>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</si>
  <si>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</si>
  <si>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</si>
  <si>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</si>
  <si>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</si>
  <si>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</si>
  <si>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</si>
  <si>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</si>
  <si>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</si>
  <si>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</si>
  <si>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</si>
  <si>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</si>
  <si>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</si>
  <si>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</si>
  <si>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</si>
  <si>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</si>
  <si>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</si>
  <si>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</si>
  <si>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</si>
  <si>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</si>
  <si>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</si>
  <si>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</si>
  <si>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</si>
  <si>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</si>
  <si>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</si>
  <si>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</si>
  <si>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</si>
  <si>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</si>
  <si>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</si>
  <si>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</si>
  <si>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</si>
  <si>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</si>
  <si>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</si>
  <si>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</si>
  <si>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</si>
  <si>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</si>
  <si>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</si>
  <si>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</si>
  <si>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</si>
  <si>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</si>
  <si>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</si>
  <si>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</si>
  <si>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</si>
  <si>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</si>
  <si>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</si>
  <si>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</si>
  <si>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</si>
  <si>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</si>
  <si>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</si>
  <si>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</si>
  <si>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</si>
  <si>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</si>
  <si>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</si>
  <si>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</si>
  <si>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</si>
  <si>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</si>
  <si>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</si>
  <si>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</si>
  <si>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</si>
  <si>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</si>
  <si>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</si>
  <si>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</si>
  <si>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</si>
  <si>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</si>
  <si>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</si>
  <si>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</si>
  <si>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</si>
  <si>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</si>
  <si>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</si>
  <si>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</si>
  <si>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</si>
  <si>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</si>
  <si>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</si>
  <si>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</si>
  <si>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</si>
  <si>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</si>
  <si>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</si>
  <si>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</si>
  <si>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</si>
  <si>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</si>
  <si>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</si>
  <si>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</si>
  <si>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</si>
  <si>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</si>
  <si>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</si>
  <si>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</si>
  <si>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</si>
  <si>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</si>
  <si>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</si>
  <si>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</si>
  <si>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</si>
  <si>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</si>
  <si>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</si>
  <si>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</si>
  <si>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</si>
  <si>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</si>
  <si>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</si>
  <si>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</si>
  <si>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</si>
  <si>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</si>
  <si>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</si>
  <si>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</si>
  <si>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</si>
  <si>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</si>
  <si>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</si>
  <si>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</si>
  <si>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</si>
  <si>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</si>
  <si>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</si>
  <si>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</si>
  <si>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</si>
  <si>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</si>
  <si>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</si>
  <si>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</si>
  <si>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</si>
  <si>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</si>
  <si>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</si>
  <si>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</si>
  <si>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</si>
  <si>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</si>
  <si>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</si>
  <si>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</si>
  <si>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</si>
  <si>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</si>
  <si>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</si>
  <si>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</si>
  <si>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</si>
  <si>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</si>
  <si>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</si>
  <si>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</si>
  <si>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</si>
  <si>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</si>
  <si>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</si>
  <si>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</si>
  <si>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</si>
  <si>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</si>
  <si>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</si>
  <si>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</si>
  <si>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</si>
  <si>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</si>
  <si>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</si>
  <si>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</si>
  <si>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</si>
  <si>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</si>
  <si>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</si>
  <si>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</si>
  <si>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</si>
  <si>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</si>
  <si>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</si>
  <si>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</si>
  <si>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</si>
  <si>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</si>
  <si>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</si>
  <si>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</si>
  <si>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</si>
  <si>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</si>
  <si>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</si>
  <si>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</si>
  <si>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</si>
  <si>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</si>
  <si>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</si>
  <si>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</si>
  <si>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</si>
  <si>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</si>
  <si>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</si>
  <si>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</si>
  <si>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</si>
  <si>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</si>
  <si>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</si>
  <si>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</si>
  <si>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</si>
  <si>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</si>
  <si>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</si>
  <si>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</si>
  <si>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</si>
  <si>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</si>
  <si>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</si>
  <si>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</si>
  <si>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</si>
  <si>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</si>
  <si>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</si>
  <si>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</si>
  <si>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</si>
  <si>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</si>
  <si>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</si>
  <si>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</si>
  <si>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</si>
  <si>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</si>
  <si>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</si>
  <si>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</si>
  <si>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</si>
  <si>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</si>
  <si>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</si>
  <si>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</si>
  <si>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</si>
  <si>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</si>
  <si>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</si>
  <si>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</si>
  <si>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</si>
  <si>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</si>
  <si>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</si>
  <si>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</si>
  <si>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</si>
  <si>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</si>
  <si>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</si>
  <si>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</si>
  <si>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</si>
  <si>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</si>
  <si>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</si>
  <si>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</si>
  <si>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</si>
  <si>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</si>
  <si>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</si>
  <si>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</si>
  <si>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</si>
  <si>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</si>
  <si>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</si>
  <si>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</si>
  <si>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</si>
  <si>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</si>
  <si>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</si>
  <si>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</si>
  <si>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</si>
  <si>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</si>
  <si>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</si>
  <si>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</si>
  <si>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</si>
  <si>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</si>
  <si>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</si>
  <si>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</si>
  <si>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</si>
  <si>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</si>
  <si>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</si>
  <si>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</si>
  <si>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</si>
  <si>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</si>
  <si>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</si>
  <si>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</si>
  <si>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</si>
  <si>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</si>
  <si>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</si>
  <si>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</si>
  <si>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</si>
  <si>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</si>
  <si>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</si>
  <si>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</si>
  <si>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</si>
  <si>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</si>
  <si>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</si>
  <si>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</si>
  <si>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</si>
  <si>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</si>
  <si>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</si>
  <si>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</si>
  <si>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</si>
  <si>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</si>
  <si>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</si>
  <si>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</si>
  <si>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</si>
  <si>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</si>
  <si>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</si>
  <si>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</si>
  <si>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</si>
  <si>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</si>
  <si>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</si>
  <si>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</si>
  <si>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</si>
  <si>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</si>
  <si>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</si>
  <si>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</si>
  <si>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</si>
  <si>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</si>
  <si>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</si>
  <si>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</si>
  <si>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</si>
  <si>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</si>
  <si>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</si>
  <si>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</si>
  <si>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</si>
  <si>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</si>
  <si>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</si>
  <si>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</si>
  <si>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</si>
  <si>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</si>
  <si>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</si>
  <si>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</si>
  <si>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</si>
  <si>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</si>
  <si>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</si>
  <si>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</si>
  <si>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</si>
  <si>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</si>
  <si>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</si>
  <si>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</si>
  <si>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</si>
  <si>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</si>
  <si>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</si>
  <si>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</si>
  <si>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</si>
  <si>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</si>
  <si>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</si>
  <si>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</si>
  <si>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</si>
  <si>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</si>
  <si>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</si>
  <si>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</si>
  <si>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</si>
  <si>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</si>
  <si>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</si>
  <si>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</si>
  <si>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</si>
  <si>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</si>
  <si>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</si>
  <si>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</si>
  <si>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</si>
  <si>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</si>
  <si>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</si>
  <si>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</si>
  <si>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</si>
  <si>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</si>
  <si>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</si>
  <si>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</si>
  <si>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</si>
  <si>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</si>
  <si>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</si>
  <si>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</si>
  <si>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</si>
  <si>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</si>
  <si>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</si>
  <si>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</si>
  <si>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</si>
  <si>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</si>
  <si>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</si>
  <si>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</si>
  <si>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</si>
  <si>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</si>
  <si>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</si>
  <si>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</si>
  <si>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</si>
  <si>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</si>
  <si>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</si>
  <si>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</si>
  <si>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</si>
  <si>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</si>
  <si>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</si>
  <si>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</si>
  <si>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</si>
  <si>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</si>
  <si>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</si>
  <si>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</si>
  <si>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</si>
  <si>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</si>
  <si>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</si>
  <si>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</si>
  <si>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</si>
  <si>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</si>
  <si>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</si>
  <si>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</si>
  <si>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</si>
  <si>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</si>
  <si>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</si>
  <si>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</si>
  <si>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</si>
  <si>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</si>
  <si>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</si>
  <si>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</si>
  <si>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</si>
  <si>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</si>
  <si>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</si>
  <si>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</si>
  <si>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</si>
  <si>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</si>
  <si>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</si>
  <si>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</si>
  <si>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</si>
  <si>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</si>
  <si>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</si>
  <si>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</si>
  <si>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</si>
  <si>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</si>
  <si>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</si>
  <si>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</si>
  <si>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</si>
  <si>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</si>
  <si>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</si>
  <si>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</si>
  <si>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</si>
  <si>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</si>
  <si>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</si>
  <si>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</si>
  <si>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</si>
  <si>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</si>
  <si>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</si>
  <si>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</si>
  <si>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</si>
  <si>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</si>
  <si>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</si>
  <si>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</si>
  <si>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</si>
  <si>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</si>
  <si>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</si>
  <si>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</si>
  <si>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</si>
  <si>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</si>
  <si>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</si>
  <si>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</si>
  <si>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</si>
  <si>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</si>
  <si>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</si>
  <si>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</si>
  <si>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</si>
  <si>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</si>
  <si>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</si>
  <si>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</si>
  <si>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</si>
  <si>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</si>
  <si>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</si>
  <si>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</si>
  <si>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</si>
  <si>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</si>
  <si>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</si>
  <si>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</si>
  <si>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</si>
  <si>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</si>
  <si>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</si>
  <si>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</si>
  <si>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</si>
  <si>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</si>
  <si>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</si>
  <si>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</si>
  <si>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</si>
  <si>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</si>
  <si>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</si>
  <si>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</si>
  <si>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</si>
  <si>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</si>
  <si>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</si>
  <si>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</si>
  <si>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</si>
  <si>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</si>
  <si>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</si>
  <si>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</si>
  <si>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</si>
  <si>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</si>
  <si>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</si>
  <si>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</si>
  <si>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</si>
  <si>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</si>
  <si>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</si>
  <si>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</si>
  <si>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</si>
  <si>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</si>
  <si>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</si>
  <si>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</si>
  <si>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</si>
  <si>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</si>
  <si>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</si>
  <si>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</si>
  <si>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</si>
  <si>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</si>
  <si>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</si>
  <si>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</si>
  <si>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</si>
  <si>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</si>
  <si>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</si>
  <si>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</si>
  <si>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</si>
  <si>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</si>
  <si>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</si>
  <si>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</si>
  <si>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</si>
  <si>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</si>
  <si>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</si>
  <si>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</si>
  <si>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</si>
  <si>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</si>
  <si>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</si>
  <si>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</si>
  <si>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</si>
  <si>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</si>
  <si>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</si>
  <si>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</si>
  <si>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</si>
  <si>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</si>
  <si>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</si>
  <si>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</si>
  <si>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</si>
  <si>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</si>
  <si>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</si>
  <si>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</si>
  <si>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</si>
  <si>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</si>
  <si>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</si>
  <si>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</si>
  <si>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</si>
  <si>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</si>
  <si>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</si>
  <si>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</si>
  <si>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</si>
  <si>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</si>
  <si>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</si>
  <si>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</si>
  <si>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</si>
  <si>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</si>
  <si>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</si>
  <si>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</si>
  <si>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</si>
  <si>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</si>
  <si>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</si>
  <si>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</si>
  <si>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</si>
  <si>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</si>
  <si>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</si>
  <si>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</si>
  <si>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</si>
  <si>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</si>
  <si>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</si>
  <si>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</si>
  <si>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</si>
  <si>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</si>
  <si>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</si>
  <si>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</si>
  <si>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</si>
  <si>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</si>
  <si>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</si>
  <si>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</si>
  <si>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</si>
  <si>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</si>
  <si>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</si>
  <si>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</si>
  <si>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</si>
  <si>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</si>
  <si>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</si>
  <si>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</si>
  <si>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</si>
  <si>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</si>
  <si>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</si>
  <si>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</si>
  <si>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</si>
  <si>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</si>
  <si>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</si>
  <si>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</si>
  <si>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</si>
  <si>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</si>
  <si>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</si>
  <si>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</si>
  <si>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</si>
  <si>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</si>
  <si>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</si>
  <si>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</si>
  <si>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</si>
  <si>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</si>
  <si>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</si>
  <si>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</si>
  <si>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</si>
  <si>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</si>
  <si>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</si>
  <si>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</si>
  <si>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</si>
  <si>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</si>
  <si>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</si>
  <si>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</si>
  <si>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</si>
  <si>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</si>
  <si>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</si>
  <si>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</si>
  <si>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</si>
  <si>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</si>
  <si>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</si>
  <si>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</si>
  <si>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</si>
  <si>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</si>
  <si>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</si>
  <si>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</si>
  <si>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</si>
  <si>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</si>
  <si>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</si>
  <si>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</si>
  <si>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</si>
  <si>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</si>
  <si>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</si>
  <si>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</si>
  <si>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</si>
  <si>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</si>
  <si>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</si>
  <si>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</si>
  <si>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</si>
  <si>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</si>
  <si>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</si>
  <si>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</si>
  <si>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</si>
  <si>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</si>
  <si>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</si>
  <si>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</si>
  <si>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</si>
  <si>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</si>
  <si>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</si>
  <si>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</si>
  <si>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</si>
  <si>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</si>
  <si>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</si>
  <si>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</si>
  <si>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</si>
  <si>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</si>
  <si>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</si>
  <si>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</si>
  <si>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</si>
  <si>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</si>
  <si>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</si>
  <si>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</si>
  <si>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</si>
  <si>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</si>
  <si>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</si>
  <si>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</si>
  <si>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</si>
  <si>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</si>
  <si>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</si>
  <si>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</si>
  <si>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</si>
  <si>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</si>
  <si>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</si>
  <si>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</si>
  <si>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</si>
  <si>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</si>
  <si>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</si>
  <si>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</si>
  <si>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</si>
  <si>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</si>
  <si>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</si>
  <si>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</si>
  <si>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</si>
  <si>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</si>
  <si>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</si>
  <si>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</si>
  <si>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</si>
  <si>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</si>
  <si>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</si>
  <si>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</si>
  <si>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</si>
  <si>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</si>
  <si>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</si>
  <si>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</si>
  <si>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</si>
  <si>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</si>
  <si>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</si>
  <si>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</si>
  <si>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</si>
  <si>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</si>
  <si>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</si>
  <si>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</si>
  <si>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</si>
  <si>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</si>
  <si>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</si>
  <si>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</si>
  <si>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</si>
  <si>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</si>
  <si>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</si>
  <si>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</si>
  <si>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</si>
  <si>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</si>
  <si>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</si>
  <si>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</si>
  <si>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</si>
  <si>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</si>
  <si>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</si>
  <si>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</si>
  <si>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</si>
  <si>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</si>
  <si>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</si>
  <si>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</si>
  <si>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</si>
  <si>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</si>
  <si>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</si>
  <si>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</si>
  <si>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</si>
  <si>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</si>
  <si>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</si>
  <si>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</si>
  <si>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</si>
  <si>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</si>
  <si>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</si>
  <si>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</si>
  <si>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</si>
  <si>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</si>
  <si>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</si>
  <si>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</si>
  <si>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</si>
  <si>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</si>
  <si>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</si>
  <si>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</si>
  <si>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</si>
  <si>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</si>
  <si>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</si>
  <si>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</si>
  <si>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</si>
  <si>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</si>
  <si>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</si>
  <si>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</si>
  <si>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</si>
  <si>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</si>
  <si>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</si>
  <si>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</si>
  <si>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</si>
  <si>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</si>
  <si>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</si>
  <si>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</si>
  <si>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</si>
  <si>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</si>
  <si>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</si>
  <si>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</si>
  <si>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</si>
  <si>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</si>
  <si>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</si>
  <si>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</si>
  <si>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</si>
  <si>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</si>
  <si>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</si>
  <si>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</si>
  <si>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</si>
  <si>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</si>
  <si>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</si>
  <si>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</si>
  <si>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</si>
  <si>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</si>
  <si>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</si>
  <si>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</si>
  <si>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</si>
  <si>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</si>
  <si>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</si>
  <si>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</si>
  <si>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</si>
  <si>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</si>
  <si>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</si>
  <si>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</si>
  <si>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</si>
  <si>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</si>
  <si>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</si>
  <si>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</si>
  <si>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</si>
  <si>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</si>
  <si>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</si>
  <si>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</si>
  <si>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</si>
  <si>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</si>
  <si>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</si>
  <si>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</si>
  <si>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</si>
  <si>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</si>
  <si>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</si>
  <si>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</si>
  <si>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</si>
  <si>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</si>
  <si>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</si>
  <si>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</si>
  <si>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</si>
  <si>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</si>
  <si>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</si>
  <si>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</si>
  <si>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</si>
  <si>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</si>
  <si>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</si>
  <si>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</si>
  <si>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</si>
  <si>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</si>
  <si>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</si>
  <si>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</si>
  <si>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</si>
  <si>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</si>
  <si>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</si>
  <si>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</si>
  <si>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</si>
  <si>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</si>
  <si>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</si>
  <si>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</si>
  <si>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</si>
  <si>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</si>
  <si>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</si>
  <si>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</si>
  <si>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</si>
  <si>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</si>
  <si>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</si>
  <si>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</si>
  <si>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</si>
  <si>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</si>
  <si>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</si>
  <si>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</si>
  <si>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</si>
  <si>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</si>
  <si>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</si>
  <si>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</si>
  <si>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</si>
  <si>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</si>
  <si>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</si>
  <si>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</si>
  <si>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</si>
  <si>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</si>
  <si>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</si>
  <si>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</si>
  <si>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</si>
  <si>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</si>
  <si>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</si>
  <si>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</si>
  <si>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</si>
  <si>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</si>
  <si>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</si>
  <si>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</si>
  <si>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</si>
  <si>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</si>
  <si>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</si>
  <si>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</si>
  <si>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</si>
  <si>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</si>
  <si>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</si>
  <si>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</si>
  <si>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</si>
  <si>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</si>
  <si>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</si>
  <si>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</si>
  <si>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</si>
  <si>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</si>
  <si>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</si>
  <si>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</si>
  <si>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</si>
  <si>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</si>
  <si>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</si>
  <si>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</si>
  <si>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</si>
  <si>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</si>
  <si>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</si>
  <si>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</si>
  <si>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</si>
  <si>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</si>
  <si>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</si>
  <si>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</si>
  <si>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</si>
  <si>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</si>
  <si>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</si>
  <si>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</si>
  <si>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</si>
  <si>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</si>
  <si>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</si>
  <si>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</si>
  <si>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</si>
  <si>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</si>
  <si>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</si>
  <si>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</si>
  <si>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</si>
  <si>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</si>
  <si>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</si>
  <si>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</si>
  <si>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</si>
  <si>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</si>
  <si>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</si>
  <si>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</si>
  <si>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</si>
  <si>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</si>
  <si>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</si>
  <si>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</si>
  <si>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</si>
  <si>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</si>
  <si>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</si>
  <si>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</si>
  <si>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</si>
  <si>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</si>
  <si>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</si>
  <si>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</si>
  <si>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</si>
  <si>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</si>
  <si>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</si>
  <si>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</si>
  <si>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</si>
  <si>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</si>
  <si>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</si>
  <si>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</si>
  <si>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</si>
  <si>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</si>
  <si>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</si>
  <si>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</si>
  <si>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</si>
  <si>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</si>
  <si>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</si>
  <si>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</si>
  <si>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</si>
  <si>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</si>
  <si>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</si>
  <si>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</si>
  <si>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</si>
  <si>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</si>
  <si>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</si>
  <si>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</si>
  <si>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</si>
  <si>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</si>
  <si>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</si>
  <si>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</si>
  <si>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</si>
  <si>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</si>
  <si>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</si>
  <si>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</si>
  <si>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</si>
  <si>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</si>
  <si>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</si>
  <si>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</si>
  <si>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</si>
  <si>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</si>
  <si>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</si>
  <si>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</si>
  <si>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</si>
  <si>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</si>
  <si>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</si>
  <si>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</si>
  <si>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</si>
  <si>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</si>
  <si>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</si>
  <si>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</si>
  <si>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</si>
  <si>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</si>
  <si>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</si>
  <si>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</si>
  <si>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</si>
  <si>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</si>
  <si>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</si>
  <si>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</si>
  <si>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</si>
  <si>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</si>
  <si>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</si>
  <si>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</si>
  <si>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</si>
  <si>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</si>
  <si>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</si>
  <si>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</si>
  <si>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</si>
  <si>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</si>
  <si>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</si>
  <si>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</si>
  <si>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</si>
  <si>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</si>
  <si>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</si>
  <si>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</si>
  <si>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</si>
  <si>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</si>
  <si>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</si>
  <si>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</si>
  <si>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</si>
  <si>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</si>
  <si>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</si>
  <si>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</si>
  <si>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</si>
  <si>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</si>
  <si>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</si>
  <si>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</si>
  <si>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</si>
  <si>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</si>
  <si>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</si>
  <si>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</si>
  <si>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</si>
  <si>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</si>
  <si>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</si>
  <si>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</si>
  <si>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</si>
  <si>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</si>
  <si>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</si>
  <si>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</si>
  <si>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</si>
  <si>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</si>
  <si>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</si>
  <si>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</si>
  <si>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</si>
  <si>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</si>
  <si>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</si>
  <si>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</si>
  <si>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</si>
  <si>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</si>
  <si>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</si>
  <si>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</si>
  <si>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</si>
  <si>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</si>
  <si>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</si>
  <si>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</si>
  <si>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</si>
  <si>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</si>
  <si>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</si>
  <si>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</si>
  <si>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</si>
  <si>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</si>
  <si>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</si>
  <si>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</si>
  <si>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</si>
  <si>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</si>
  <si>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</si>
  <si>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</si>
  <si>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</si>
  <si>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</si>
  <si>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</si>
  <si>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</si>
  <si>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</si>
  <si>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</si>
  <si>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</si>
  <si>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</si>
  <si>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</si>
  <si>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</si>
  <si>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</si>
  <si>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</si>
  <si>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</si>
  <si>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</si>
  <si>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</si>
  <si>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</si>
  <si>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</si>
  <si>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</si>
  <si>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</si>
  <si>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</si>
  <si>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</si>
  <si>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</si>
  <si>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</si>
  <si>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</si>
  <si>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</si>
  <si>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</si>
  <si>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</si>
  <si>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</si>
  <si>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</si>
  <si>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</si>
  <si>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</si>
  <si>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</si>
  <si>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</si>
  <si>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</si>
  <si>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</si>
  <si>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</si>
  <si>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</si>
  <si>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</si>
  <si>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</si>
  <si>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</si>
  <si>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</si>
  <si>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</si>
  <si>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</si>
  <si>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</si>
  <si>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</si>
  <si>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</si>
  <si>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</si>
  <si>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</si>
  <si>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</si>
  <si>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</si>
  <si>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</si>
  <si>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</si>
  <si>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</si>
  <si>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</si>
  <si>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</si>
  <si>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</si>
  <si>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</si>
  <si>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</si>
  <si>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</si>
  <si>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</si>
  <si>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</si>
  <si>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</si>
  <si>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</si>
  <si>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</si>
  <si>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</si>
  <si>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</si>
  <si>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</si>
  <si>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</si>
  <si>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</si>
  <si>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</si>
  <si>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</si>
  <si>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</si>
  <si>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</si>
  <si>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</si>
  <si>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</si>
  <si>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</si>
  <si>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</si>
  <si>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</si>
  <si>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</si>
  <si>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</si>
  <si>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</si>
  <si>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</si>
  <si>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</si>
  <si>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</si>
  <si>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</si>
  <si>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</si>
  <si>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</si>
  <si>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</si>
  <si>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</si>
  <si>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</si>
  <si>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</si>
  <si>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</si>
  <si>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</si>
  <si>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</si>
  <si>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</si>
  <si>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</si>
  <si>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</si>
  <si>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</si>
  <si>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</si>
  <si>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</si>
  <si>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</si>
  <si>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</si>
  <si>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</si>
  <si>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</si>
  <si>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</si>
  <si>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</si>
  <si>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</si>
  <si>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</si>
  <si>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</si>
  <si>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</si>
  <si>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</si>
  <si>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</si>
  <si>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</si>
  <si>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</si>
  <si>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</si>
  <si>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</si>
  <si>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</si>
  <si>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</si>
  <si>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</si>
  <si>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</si>
  <si>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</si>
  <si>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</si>
  <si>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</si>
  <si>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</si>
  <si>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</si>
  <si>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</si>
  <si>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</si>
  <si>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</si>
  <si>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</si>
  <si>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</si>
  <si>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</si>
  <si>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</si>
  <si>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</si>
  <si>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</si>
  <si>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</si>
  <si>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</si>
  <si>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</si>
  <si>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</si>
  <si>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</si>
  <si>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</si>
  <si>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</si>
  <si>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</si>
  <si>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</si>
  <si>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</si>
  <si>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</si>
  <si>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</si>
  <si>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</si>
  <si>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</si>
  <si>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</si>
  <si>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</si>
  <si>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</si>
  <si>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</si>
  <si>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</si>
  <si>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</si>
  <si>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</si>
  <si>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</si>
  <si>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</si>
  <si>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</si>
  <si>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</si>
  <si>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</si>
  <si>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</si>
  <si>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</si>
  <si>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</si>
  <si>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</si>
  <si>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</si>
  <si>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</si>
  <si>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</si>
  <si>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</si>
  <si>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</si>
  <si>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</si>
  <si>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</si>
  <si>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</si>
  <si>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</si>
  <si>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</si>
  <si>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</si>
  <si>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</si>
  <si>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</si>
  <si>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</si>
  <si>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</si>
  <si>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</si>
  <si>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</si>
  <si>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</si>
  <si>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</si>
  <si>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</si>
  <si>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</si>
  <si>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</si>
  <si>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</si>
  <si>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</si>
  <si>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</si>
  <si>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</si>
  <si>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</si>
  <si>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</si>
  <si>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</si>
  <si>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</si>
  <si>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</si>
  <si>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</si>
  <si>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</si>
  <si>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</si>
  <si>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</si>
  <si>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</si>
  <si>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</si>
  <si>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</si>
  <si>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</si>
  <si>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</si>
  <si>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</si>
  <si>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</si>
  <si>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</si>
  <si>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</si>
  <si>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</si>
  <si>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</si>
  <si>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</si>
  <si>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</si>
  <si>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</si>
  <si>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</si>
  <si>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</si>
  <si>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</si>
  <si>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</si>
  <si>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</si>
  <si>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</si>
  <si>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</si>
  <si>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</si>
  <si>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</si>
  <si>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</si>
  <si>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</si>
  <si>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</si>
  <si>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</si>
  <si>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</si>
  <si>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</si>
  <si>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</si>
  <si>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</si>
  <si>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</si>
  <si>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</si>
  <si>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</si>
  <si>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</si>
  <si>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</si>
  <si>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</si>
  <si>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</si>
  <si>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</si>
  <si>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</si>
  <si>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</si>
  <si>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</si>
  <si>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</si>
  <si>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</si>
  <si>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</si>
  <si>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</si>
  <si>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</si>
  <si>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</si>
  <si>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</si>
  <si>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</si>
  <si>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</si>
  <si>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</si>
  <si>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</si>
  <si>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</si>
  <si>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</si>
  <si>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</si>
  <si>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</si>
  <si>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</si>
  <si>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</si>
  <si>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</si>
  <si>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</si>
  <si>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</si>
  <si>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</si>
  <si>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</si>
  <si>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</si>
  <si>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</si>
  <si>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</si>
  <si>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</si>
  <si>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</si>
  <si>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</si>
  <si>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</si>
  <si>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</si>
  <si>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</si>
  <si>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</si>
  <si>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</si>
  <si>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</si>
  <si>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</si>
  <si>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</si>
  <si>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</si>
  <si>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</si>
  <si>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</si>
  <si>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</si>
  <si>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</si>
  <si>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</si>
  <si>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</si>
  <si>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</si>
  <si>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</si>
  <si>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</si>
  <si>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</si>
  <si>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</si>
  <si>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</si>
  <si>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</si>
  <si>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</si>
  <si>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</si>
  <si>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</si>
  <si>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</si>
  <si>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</si>
  <si>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</si>
  <si>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</si>
  <si>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</si>
  <si>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</si>
  <si>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</si>
  <si>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</si>
  <si>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</si>
  <si>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</si>
  <si>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</si>
  <si>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</si>
  <si>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</si>
  <si>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</si>
  <si>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</si>
  <si>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</si>
  <si>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</si>
  <si>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</si>
  <si>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</si>
  <si>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</si>
  <si>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</si>
  <si>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</si>
  <si>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</si>
  <si>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</si>
  <si>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</si>
  <si>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</si>
  <si>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</si>
  <si>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</si>
  <si>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</si>
  <si>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</si>
  <si>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</si>
  <si>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</si>
  <si>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</si>
  <si>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</si>
  <si>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</si>
  <si>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</si>
  <si>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</si>
  <si>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</si>
  <si>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</si>
  <si>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</si>
  <si>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</si>
  <si>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</si>
  <si>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</si>
  <si>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</si>
  <si>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</si>
  <si>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</si>
  <si>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</si>
  <si>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</si>
  <si>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</si>
  <si>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</si>
  <si>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</si>
  <si>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</si>
  <si>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</si>
  <si>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</si>
  <si>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</si>
  <si>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</si>
  <si>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</si>
  <si>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</si>
  <si>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</si>
  <si>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</si>
  <si>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</si>
  <si>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</si>
  <si>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</si>
  <si>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</si>
  <si>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</si>
  <si>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</si>
  <si>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</si>
  <si>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</si>
  <si>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</si>
  <si>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</si>
  <si>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</si>
  <si>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</si>
  <si>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</si>
  <si>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</si>
  <si>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</si>
  <si>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</si>
  <si>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</si>
  <si>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</si>
  <si>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</si>
  <si>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</si>
  <si>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</si>
  <si>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</si>
  <si>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</si>
  <si>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</si>
  <si>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</si>
  <si>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</si>
  <si>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</si>
  <si>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</si>
  <si>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</si>
  <si>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</si>
  <si>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</si>
  <si>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</si>
  <si>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</si>
  <si>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</si>
  <si>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</si>
  <si>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</si>
  <si>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</si>
  <si>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</si>
  <si>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</si>
  <si>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</si>
  <si>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</si>
  <si>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</si>
  <si>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</si>
  <si>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</si>
  <si>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</si>
  <si>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</si>
  <si>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</si>
  <si>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</si>
  <si>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</si>
  <si>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</si>
  <si>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</si>
  <si>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</si>
  <si>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</si>
  <si>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</si>
  <si>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</si>
  <si>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</si>
  <si>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</si>
  <si>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</si>
  <si>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</si>
  <si>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</si>
  <si>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</si>
  <si>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</si>
  <si>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</si>
  <si>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</si>
  <si>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</si>
  <si>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</si>
  <si>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</si>
  <si>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</si>
  <si>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</si>
  <si>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</si>
  <si>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</si>
  <si>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</si>
  <si>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</si>
  <si>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</si>
  <si>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</si>
  <si>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</si>
  <si>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</si>
  <si>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</si>
  <si>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</si>
  <si>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</si>
  <si>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</si>
  <si>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</si>
  <si>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</si>
  <si>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</si>
  <si>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</si>
  <si>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</si>
  <si>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</si>
  <si>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</si>
  <si>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</si>
  <si>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</si>
  <si>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</si>
  <si>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</si>
  <si>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</si>
  <si>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</si>
  <si>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</si>
  <si>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</si>
  <si>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</si>
  <si>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</si>
  <si>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</si>
  <si>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</si>
  <si>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</si>
  <si>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</si>
  <si>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</si>
  <si>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</si>
  <si>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</si>
  <si>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</si>
  <si>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</si>
  <si>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</si>
  <si>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</si>
  <si>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</si>
  <si>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</si>
  <si>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</si>
  <si>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</si>
  <si>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</si>
  <si>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</si>
  <si>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</si>
  <si>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</si>
  <si>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</si>
  <si>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</si>
  <si>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</si>
  <si>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</si>
  <si>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</si>
  <si>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</si>
  <si>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</si>
  <si>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</si>
  <si>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</si>
  <si>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</si>
  <si>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</si>
  <si>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</si>
  <si>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</si>
  <si>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</si>
  <si>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</si>
  <si>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</si>
  <si>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</si>
  <si>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</si>
  <si>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</si>
  <si>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</si>
  <si>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</si>
  <si>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</si>
  <si>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</si>
  <si>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</si>
  <si>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</si>
  <si>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</si>
  <si>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</si>
  <si>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</si>
  <si>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</si>
  <si>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</si>
  <si>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</si>
  <si>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</si>
  <si>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</si>
  <si>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</si>
  <si>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</si>
  <si>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</si>
  <si>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</si>
  <si>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</si>
  <si>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</si>
  <si>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</si>
  <si>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</si>
  <si>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</si>
  <si>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</si>
  <si>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</si>
  <si>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</si>
  <si>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</si>
  <si>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</si>
  <si>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</si>
  <si>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</si>
  <si>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</si>
  <si>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</si>
  <si>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</si>
  <si>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</si>
  <si>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</si>
  <si>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</si>
  <si>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</si>
  <si>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</si>
  <si>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</si>
  <si>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</si>
  <si>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</si>
  <si>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</si>
  <si>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</si>
  <si>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</si>
  <si>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</si>
  <si>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</si>
  <si>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</si>
  <si>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</si>
  <si>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</si>
  <si>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</si>
  <si>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</si>
  <si>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</si>
  <si>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</si>
  <si>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</si>
  <si>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</si>
  <si>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</si>
  <si>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</si>
  <si>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</si>
  <si>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</si>
  <si>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</si>
  <si>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</si>
  <si>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</si>
  <si>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</si>
  <si>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</si>
  <si>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</si>
  <si>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</si>
  <si>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</si>
  <si>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</si>
  <si>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</si>
  <si>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</si>
  <si>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</si>
  <si>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</si>
  <si>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</si>
  <si>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</si>
  <si>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</si>
  <si>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</si>
  <si>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</si>
  <si>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</si>
  <si>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</si>
  <si>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</si>
  <si>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</si>
  <si>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</si>
  <si>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</si>
  <si>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</si>
  <si>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</si>
  <si>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</si>
  <si>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</si>
  <si>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</si>
  <si>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</si>
  <si>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</si>
  <si>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</si>
  <si>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</si>
  <si>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</si>
  <si>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</si>
  <si>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</si>
  <si>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</si>
  <si>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</si>
  <si>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</si>
  <si>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</si>
  <si>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</si>
  <si>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</si>
  <si>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</si>
  <si>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</si>
  <si>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</si>
  <si>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</si>
  <si>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</si>
  <si>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</si>
  <si>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</si>
  <si>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</si>
  <si>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</si>
  <si>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</si>
  <si>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</si>
  <si>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</si>
  <si>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</si>
  <si>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</si>
  <si>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</si>
  <si>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</si>
  <si>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</si>
  <si>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</si>
  <si>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</si>
  <si>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</si>
  <si>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</si>
  <si>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</si>
  <si>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</si>
  <si>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</si>
  <si>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</si>
  <si>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</si>
  <si>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</si>
  <si>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</si>
  <si>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</si>
  <si>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</si>
  <si>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</si>
  <si>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</si>
  <si>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</si>
  <si>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</si>
  <si>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</si>
  <si>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</si>
  <si>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</si>
  <si>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</si>
  <si>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</si>
  <si>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</si>
  <si>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</si>
  <si>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</si>
  <si>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</si>
  <si>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</si>
  <si>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</si>
  <si>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</si>
  <si>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</si>
  <si>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</si>
  <si>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</si>
  <si>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</si>
  <si>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</si>
  <si>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</si>
  <si>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</si>
  <si>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</si>
  <si>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</si>
  <si>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</si>
  <si>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</si>
  <si>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</si>
  <si>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</si>
  <si>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</si>
  <si>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</si>
  <si>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</si>
  <si>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</si>
  <si>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</si>
  <si>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</si>
  <si>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</si>
  <si>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</si>
  <si>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</si>
  <si>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</si>
  <si>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</si>
  <si>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</si>
  <si>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</si>
  <si>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</si>
  <si>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</si>
  <si>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</si>
  <si>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</si>
  <si>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</si>
  <si>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</si>
  <si>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</si>
  <si>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</si>
  <si>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</si>
  <si>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</si>
  <si>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</si>
  <si>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</si>
  <si>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</si>
  <si>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</si>
  <si>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</si>
  <si>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</si>
  <si>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</si>
  <si>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</si>
  <si>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</si>
  <si>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</si>
  <si>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</si>
  <si>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</si>
  <si>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</si>
  <si>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</si>
  <si>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</si>
  <si>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</si>
  <si>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</si>
  <si>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</si>
  <si>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</si>
  <si>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</si>
  <si>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</si>
  <si>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</si>
  <si>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</si>
  <si>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</si>
  <si>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</si>
  <si>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</si>
  <si>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</si>
  <si>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</si>
  <si>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</si>
  <si>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</si>
  <si>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</si>
  <si>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</si>
  <si>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</si>
  <si>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</si>
  <si>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</si>
  <si>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</si>
  <si>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</si>
  <si>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</si>
  <si>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</si>
  <si>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</si>
  <si>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</si>
  <si>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</si>
  <si>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</si>
  <si>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</si>
  <si>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</si>
  <si>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</si>
  <si>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</si>
  <si>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</si>
  <si>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</si>
  <si>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</si>
  <si>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</si>
  <si>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</si>
  <si>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</si>
  <si>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</si>
  <si>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</si>
  <si>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</si>
  <si>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</si>
  <si>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</si>
  <si>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</si>
  <si>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</si>
  <si>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</si>
  <si>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</si>
  <si>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</si>
  <si>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</si>
  <si>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</si>
  <si>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</si>
  <si>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</si>
  <si>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</si>
  <si>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</si>
  <si>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</si>
  <si>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</si>
  <si>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</si>
  <si>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</si>
  <si>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</si>
  <si>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</si>
  <si>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</si>
  <si>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</si>
  <si>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</si>
  <si>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</si>
  <si>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</si>
  <si>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</si>
  <si>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</si>
  <si>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</si>
  <si>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</si>
  <si>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</si>
  <si>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</si>
  <si>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</si>
  <si>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</si>
  <si>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</si>
  <si>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</si>
  <si>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</si>
  <si>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</si>
  <si>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</si>
  <si>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</si>
  <si>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</si>
  <si>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</si>
  <si>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</si>
  <si>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</si>
  <si>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</si>
  <si>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</si>
  <si>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</si>
  <si>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</si>
  <si>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</si>
  <si>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</si>
  <si>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</si>
  <si>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</si>
  <si>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</si>
  <si>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</si>
  <si>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</si>
  <si>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</si>
  <si>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</si>
  <si>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</si>
  <si>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</si>
  <si>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</si>
  <si>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</si>
  <si>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</si>
  <si>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</si>
  <si>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</si>
  <si>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</si>
  <si>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</si>
  <si>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</si>
  <si>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</si>
  <si>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</si>
  <si>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</si>
  <si>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</si>
  <si>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</si>
  <si>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</si>
  <si>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</si>
  <si>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</si>
  <si>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</si>
  <si>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</si>
  <si>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</si>
  <si>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</si>
  <si>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</si>
  <si>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</si>
  <si>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</si>
  <si>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</si>
  <si>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</si>
  <si>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</si>
  <si>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</si>
  <si>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</si>
  <si>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</si>
  <si>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</si>
  <si>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</si>
  <si>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</si>
  <si>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</si>
  <si>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</si>
  <si>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</si>
  <si>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</si>
  <si>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</si>
  <si>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</si>
  <si>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</si>
  <si>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</si>
  <si>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</si>
  <si>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</si>
  <si>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</si>
  <si>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</si>
  <si>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</si>
  <si>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</si>
  <si>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</si>
  <si>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</si>
  <si>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</si>
  <si>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</si>
  <si>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</si>
  <si>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</si>
  <si>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</si>
  <si>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</si>
  <si>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</si>
  <si>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</si>
  <si>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</si>
  <si>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</si>
  <si>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</si>
  <si>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</si>
  <si>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</si>
  <si>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</si>
  <si>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</si>
  <si>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</si>
  <si>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</si>
  <si>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</si>
  <si>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</si>
  <si>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</si>
  <si>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</si>
  <si>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</si>
  <si>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</si>
  <si>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</si>
  <si>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</si>
  <si>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</si>
  <si>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</si>
  <si>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</si>
  <si>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</si>
  <si>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</si>
  <si>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</si>
  <si>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</si>
  <si>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</si>
  <si>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</si>
  <si>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</si>
  <si>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</si>
  <si>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</si>
  <si>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</si>
  <si>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</si>
  <si>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</si>
  <si>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</si>
  <si>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</si>
  <si>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</si>
  <si>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</si>
  <si>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</si>
  <si>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</si>
  <si>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</si>
  <si>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</si>
  <si>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</si>
  <si>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</si>
  <si>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</si>
  <si>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</si>
  <si>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</si>
  <si>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</si>
  <si>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</si>
  <si>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</si>
  <si>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</si>
  <si>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</si>
  <si>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</si>
  <si>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</si>
  <si>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</si>
  <si>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</si>
  <si>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</si>
  <si>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</si>
  <si>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</si>
  <si>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</si>
  <si>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</si>
  <si>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</si>
  <si>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</si>
  <si>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</si>
  <si>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</si>
  <si>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</si>
  <si>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</si>
  <si>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</si>
  <si>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</si>
  <si>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</si>
  <si>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</si>
  <si>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</si>
  <si>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</si>
  <si>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</si>
  <si>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</si>
  <si>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</si>
  <si>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</si>
  <si>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</si>
  <si>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</si>
  <si>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</si>
  <si>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</si>
  <si>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</si>
  <si>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</si>
  <si>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</si>
  <si>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</si>
  <si>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</si>
  <si>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</si>
  <si>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</si>
  <si>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</si>
  <si>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</si>
  <si>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</si>
  <si>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</si>
  <si>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</si>
  <si>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</si>
  <si>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</si>
  <si>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</si>
  <si>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</si>
  <si>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</si>
  <si>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</si>
  <si>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</si>
  <si>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</si>
  <si>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</si>
  <si>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</si>
  <si>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</si>
  <si>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</si>
  <si>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</si>
  <si>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</si>
  <si>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</si>
  <si>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</si>
  <si>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</si>
  <si>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</si>
  <si>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</si>
  <si>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</si>
  <si>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</si>
  <si>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</si>
  <si>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</si>
  <si>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</si>
  <si>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</si>
  <si>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</si>
  <si>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</si>
  <si>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</si>
  <si>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</si>
  <si>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</si>
  <si>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</si>
  <si>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</si>
  <si>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</si>
  <si>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</si>
  <si>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</si>
  <si>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</si>
  <si>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</si>
  <si>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</si>
  <si>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</si>
  <si>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</si>
  <si>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</si>
  <si>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</si>
  <si>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</si>
  <si>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</si>
  <si>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</si>
  <si>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</si>
  <si>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</si>
  <si>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</si>
  <si>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</si>
  <si>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</si>
  <si>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</si>
  <si>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</si>
  <si>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</si>
  <si>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</si>
  <si>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</si>
  <si>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</si>
  <si>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</si>
  <si>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</si>
  <si>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</si>
  <si>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</si>
  <si>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</si>
  <si>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</si>
  <si>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</si>
  <si>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</si>
  <si>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</si>
  <si>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</si>
  <si>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</si>
  <si>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</si>
  <si>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</si>
  <si>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</si>
  <si>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</si>
  <si>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</si>
  <si>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</si>
  <si>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</si>
  <si>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</si>
  <si>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</si>
  <si>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</si>
  <si>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</si>
  <si>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</si>
  <si>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</si>
  <si>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</si>
  <si>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</si>
  <si>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</si>
  <si>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</si>
  <si>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</si>
  <si>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</si>
  <si>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</si>
  <si>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</si>
  <si>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</si>
  <si>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</si>
  <si>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</si>
  <si>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</si>
  <si>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</si>
  <si>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</si>
  <si>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</si>
  <si>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</si>
  <si>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</si>
  <si>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</si>
  <si>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</si>
  <si>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</si>
  <si>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</si>
  <si>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</si>
  <si>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</si>
  <si>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</si>
  <si>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</si>
  <si>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</si>
  <si>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</si>
  <si>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</si>
  <si>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</si>
  <si>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</si>
  <si>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</si>
  <si>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</si>
  <si>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</si>
  <si>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</si>
  <si>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</si>
  <si>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</si>
  <si>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</si>
  <si>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</si>
  <si>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</si>
  <si>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</si>
  <si>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</si>
  <si>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</si>
  <si>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</si>
  <si>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</si>
  <si>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</si>
  <si>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</si>
  <si>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</si>
  <si>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</si>
  <si>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</si>
  <si>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</si>
  <si>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</si>
  <si>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</si>
  <si>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</si>
  <si>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</si>
  <si>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</si>
  <si>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</si>
  <si>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</si>
  <si>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</si>
  <si>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</si>
  <si>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</si>
  <si>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</si>
  <si>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</si>
  <si>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</si>
  <si>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</si>
  <si>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</si>
  <si>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</si>
  <si>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</si>
  <si>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</si>
  <si>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</si>
  <si>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</si>
  <si>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</si>
  <si>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</si>
  <si>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</si>
  <si>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</si>
  <si>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</si>
  <si>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</si>
  <si>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</si>
  <si>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</si>
  <si>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</si>
  <si>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</si>
  <si>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</si>
  <si>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</si>
  <si>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</si>
  <si>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</si>
  <si>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</si>
  <si>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</si>
  <si>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</si>
  <si>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</si>
  <si>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</si>
  <si>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</si>
  <si>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</si>
  <si>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</si>
  <si>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</si>
  <si>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</si>
  <si>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</si>
  <si>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</si>
  <si>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</si>
  <si>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</si>
  <si>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</si>
  <si>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</si>
  <si>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</si>
  <si>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</si>
  <si>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</si>
  <si>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</si>
  <si>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</si>
  <si>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</si>
  <si>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</si>
  <si>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</si>
  <si>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</si>
  <si>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</si>
  <si>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</si>
  <si>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</si>
  <si>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</si>
  <si>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</si>
  <si>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</si>
  <si>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</si>
  <si>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</si>
  <si>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</si>
  <si>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</si>
  <si>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</si>
  <si>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</si>
  <si>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</si>
  <si>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</si>
  <si>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</si>
  <si>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</si>
  <si>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</si>
  <si>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</si>
  <si>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</si>
  <si>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</si>
  <si>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</si>
  <si>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</si>
  <si>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</si>
  <si>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</si>
  <si>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</si>
  <si>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</si>
  <si>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</si>
  <si>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</si>
  <si>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</si>
  <si>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</si>
  <si>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</si>
  <si>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</si>
  <si>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</si>
  <si>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</si>
  <si>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</si>
  <si>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</si>
  <si>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</si>
  <si>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</si>
  <si>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</si>
  <si>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</si>
  <si>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</si>
  <si>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</si>
  <si>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</si>
  <si>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</si>
  <si>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</si>
  <si>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</si>
  <si>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</si>
  <si>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</si>
  <si>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</si>
  <si>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</si>
  <si>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</si>
  <si>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</si>
  <si>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</si>
  <si>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</si>
  <si>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</si>
  <si>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</si>
  <si>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</si>
  <si>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</si>
  <si>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</si>
  <si>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</si>
  <si>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</si>
  <si>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</si>
  <si>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</si>
  <si>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</si>
  <si>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</si>
  <si>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</si>
  <si>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</si>
  <si>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</si>
  <si>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</si>
  <si>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</si>
  <si>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</si>
  <si>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</si>
  <si>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</si>
  <si>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</si>
  <si>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</si>
  <si>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</si>
  <si>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</si>
  <si>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</si>
  <si>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</si>
  <si>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</si>
  <si>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</si>
  <si>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</si>
  <si>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</si>
  <si>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</si>
  <si>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</si>
  <si>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</si>
  <si>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</si>
  <si>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</si>
  <si>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</si>
  <si>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</si>
  <si>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</si>
  <si>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</si>
  <si>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</si>
  <si>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</si>
  <si>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</si>
  <si>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</si>
  <si>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</si>
  <si>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</si>
  <si>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</si>
  <si>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</si>
  <si>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</si>
  <si>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</si>
  <si>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</si>
  <si>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</si>
  <si>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</si>
  <si>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</si>
  <si>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</si>
  <si>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</si>
  <si>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</si>
  <si>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</si>
  <si>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</si>
  <si>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</si>
  <si>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</si>
  <si>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</si>
  <si>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</si>
  <si>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</si>
  <si>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</si>
  <si>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</si>
  <si>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</si>
  <si>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</si>
  <si>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</si>
  <si>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</si>
  <si>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</si>
  <si>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</si>
  <si>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</si>
  <si>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</si>
  <si>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</si>
  <si>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</si>
  <si>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</si>
  <si>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</si>
  <si>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</si>
  <si>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</si>
  <si>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</si>
  <si>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</si>
  <si>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</si>
  <si>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</si>
  <si>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</si>
  <si>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</si>
  <si>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</si>
  <si>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</si>
  <si>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</si>
  <si>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</si>
  <si>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</si>
  <si>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</si>
  <si>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</si>
  <si>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</si>
  <si>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</si>
  <si>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</si>
  <si>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</si>
  <si>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</si>
  <si>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</si>
  <si>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</si>
  <si>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</si>
  <si>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</si>
  <si>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</si>
  <si>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</si>
  <si>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</si>
  <si>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</si>
  <si>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</si>
  <si>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</si>
  <si>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</si>
  <si>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</si>
  <si>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</si>
  <si>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</si>
  <si>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</si>
  <si>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</si>
  <si>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</si>
  <si>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</si>
  <si>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</si>
  <si>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</si>
  <si>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</si>
  <si>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</si>
  <si>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</si>
  <si>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</si>
  <si>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</si>
  <si>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</si>
  <si>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</si>
  <si>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</si>
  <si>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</si>
  <si>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</si>
  <si>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</si>
  <si>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</si>
  <si>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</si>
  <si>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</si>
  <si>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</si>
  <si>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</si>
  <si>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</si>
  <si>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</si>
  <si>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</si>
  <si>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</si>
  <si>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</si>
  <si>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</si>
  <si>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</si>
  <si>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</si>
  <si>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</si>
  <si>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</si>
  <si>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</si>
  <si>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</si>
  <si>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</si>
  <si>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</si>
  <si>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</si>
  <si>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</si>
  <si>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</si>
  <si>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</si>
  <si>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</si>
  <si>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</si>
  <si>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</si>
  <si>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</si>
  <si>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</si>
  <si>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</si>
  <si>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</si>
  <si>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</si>
  <si>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</si>
  <si>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</si>
  <si>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</si>
  <si>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</si>
  <si>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</si>
  <si>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</si>
  <si>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</si>
  <si>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</si>
  <si>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</si>
  <si>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</si>
  <si>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</si>
  <si>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</si>
  <si>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</si>
  <si>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</si>
  <si>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</si>
  <si>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</si>
  <si>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</si>
  <si>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</si>
  <si>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</si>
  <si>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</si>
  <si>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</si>
  <si>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</si>
  <si>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</si>
  <si>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</si>
  <si>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</si>
  <si>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</si>
  <si>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</si>
  <si>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</si>
  <si>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</si>
  <si>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</si>
  <si>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</si>
  <si>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</si>
  <si>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</si>
  <si>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</si>
  <si>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</si>
  <si>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</si>
  <si>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</si>
  <si>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</si>
  <si>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</si>
  <si>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</si>
  <si>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</si>
  <si>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</si>
  <si>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</si>
  <si>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</si>
  <si>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</si>
  <si>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</si>
  <si>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</si>
  <si>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</si>
  <si>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</si>
  <si>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</si>
  <si>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</si>
  <si>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</si>
  <si>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</si>
  <si>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</si>
  <si>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</si>
  <si>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</si>
  <si>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</si>
  <si>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</si>
  <si>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</si>
  <si>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</si>
  <si>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</si>
  <si>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</si>
  <si>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</si>
  <si>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</si>
  <si>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</si>
  <si>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</si>
  <si>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</si>
  <si>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</si>
  <si>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</si>
  <si>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</si>
  <si>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</si>
  <si>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</si>
  <si>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</si>
  <si>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</si>
  <si>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</si>
  <si>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</si>
  <si>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</si>
  <si>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</si>
  <si>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</si>
  <si>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</si>
  <si>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</si>
  <si>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</si>
  <si>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</si>
  <si>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</si>
  <si>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</si>
  <si>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</si>
  <si>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</si>
  <si>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</si>
  <si>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</si>
  <si>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</si>
  <si>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</si>
  <si>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</si>
  <si>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</si>
  <si>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</si>
  <si>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</si>
  <si>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</si>
  <si>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</si>
  <si>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</si>
  <si>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</si>
  <si>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</si>
  <si>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</si>
  <si>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</si>
  <si>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</si>
  <si>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</si>
  <si>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</si>
  <si>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</si>
  <si>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</si>
  <si>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</si>
  <si>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</si>
  <si>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</si>
  <si>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</si>
  <si>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</si>
  <si>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</si>
  <si>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</si>
  <si>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</si>
  <si>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</si>
  <si>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</si>
  <si>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</si>
  <si>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</si>
  <si>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</si>
  <si>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</si>
  <si>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</si>
  <si>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</si>
  <si>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</si>
  <si>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</si>
  <si>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</si>
  <si>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</si>
  <si>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</si>
  <si>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</si>
  <si>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</si>
  <si>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</si>
  <si>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</si>
  <si>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</si>
  <si>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</si>
  <si>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</si>
  <si>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</si>
  <si>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</si>
  <si>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</si>
  <si>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</si>
  <si>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</si>
  <si>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</si>
  <si>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</si>
  <si>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</si>
  <si>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</si>
  <si>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</si>
  <si>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</si>
  <si>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</si>
  <si>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</si>
  <si>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</si>
  <si>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</si>
  <si>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</si>
  <si>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</si>
  <si>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</si>
  <si>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</si>
  <si>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</si>
  <si>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</si>
  <si>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</si>
  <si>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</si>
  <si>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</si>
  <si>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</si>
  <si>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</si>
  <si>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</si>
  <si>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</si>
  <si>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</si>
  <si>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</si>
  <si>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</si>
  <si>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</si>
  <si>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</si>
  <si>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</si>
  <si>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</si>
  <si>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</si>
  <si>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</si>
  <si>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</si>
  <si>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</si>
  <si>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</si>
  <si>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</si>
  <si>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</si>
  <si>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</si>
  <si>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</si>
  <si>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</si>
  <si>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</si>
  <si>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</si>
  <si>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</si>
  <si>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</si>
  <si>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</si>
  <si>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</si>
  <si>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</si>
  <si>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</si>
  <si>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</si>
  <si>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</si>
  <si>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</si>
  <si>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</si>
  <si>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</si>
  <si>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</si>
  <si>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</si>
  <si>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</si>
  <si>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</si>
  <si>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</si>
  <si>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</si>
  <si>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</si>
  <si>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</si>
  <si>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</si>
  <si>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</si>
  <si>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</si>
  <si>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</si>
  <si>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</si>
  <si>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</si>
  <si>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</si>
  <si>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</si>
  <si>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</si>
  <si>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</si>
  <si>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</si>
  <si>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</si>
  <si>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</si>
  <si>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</si>
  <si>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</si>
  <si>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</si>
  <si>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</si>
  <si>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</si>
  <si>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</si>
  <si>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</si>
  <si>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</si>
  <si>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</si>
  <si>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</si>
  <si>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</si>
  <si>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</si>
  <si>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</si>
  <si>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</si>
  <si>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</si>
  <si>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</si>
  <si>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</si>
  <si>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</si>
  <si>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</si>
  <si>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</si>
  <si>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</si>
  <si>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</si>
  <si>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</si>
  <si>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</si>
  <si>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</si>
  <si>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</si>
  <si>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</si>
  <si>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</si>
  <si>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</si>
  <si>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</si>
  <si>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</si>
  <si>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</si>
  <si>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</si>
  <si>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</si>
  <si>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</si>
  <si>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</si>
  <si>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</si>
  <si>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</si>
  <si>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</si>
  <si>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</si>
  <si>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</si>
  <si>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</si>
  <si>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</si>
  <si>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</si>
  <si>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</si>
  <si>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</si>
  <si>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</si>
  <si>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</si>
  <si>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</si>
  <si>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</si>
  <si>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</si>
  <si>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</si>
  <si>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</si>
  <si>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</si>
  <si>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</si>
  <si>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</si>
  <si>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</si>
  <si>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</si>
  <si>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</si>
  <si>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</si>
  <si>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</si>
  <si>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</si>
  <si>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</si>
  <si>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</si>
  <si>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</si>
  <si>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</si>
  <si>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</si>
  <si>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</si>
  <si>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</si>
  <si>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</si>
  <si>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</si>
  <si>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</si>
  <si>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</si>
  <si>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</si>
  <si>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</si>
  <si>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</si>
  <si>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</si>
  <si>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</si>
  <si>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</si>
  <si>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</si>
  <si>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</si>
  <si>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</si>
  <si>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</si>
  <si>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</si>
  <si>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</si>
  <si>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</si>
  <si>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</si>
  <si>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</si>
  <si>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</si>
  <si>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</si>
  <si>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</si>
  <si>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</si>
  <si>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</si>
  <si>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</si>
  <si>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</si>
  <si>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</si>
  <si>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</si>
  <si>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</si>
  <si>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</si>
  <si>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</si>
  <si>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</si>
  <si>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</si>
  <si>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</si>
  <si>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</si>
  <si>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</si>
  <si>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</si>
  <si>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</si>
  <si>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</si>
  <si>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</si>
  <si>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</si>
  <si>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</si>
  <si>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</si>
  <si>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</si>
  <si>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</si>
  <si>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</si>
  <si>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</si>
  <si>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</si>
  <si>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</si>
  <si>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</si>
  <si>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</si>
  <si>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</si>
  <si>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</si>
  <si>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</si>
  <si>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</si>
  <si>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</si>
  <si>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</si>
  <si>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</si>
  <si>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</si>
  <si>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</si>
  <si>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</si>
  <si>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</si>
  <si>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</si>
  <si>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</si>
  <si>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</si>
  <si>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</si>
  <si>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</si>
  <si>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</si>
  <si>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</si>
  <si>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</si>
  <si>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</si>
  <si>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</si>
  <si>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</si>
  <si>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</si>
  <si>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</si>
  <si>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</si>
  <si>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</si>
  <si>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</si>
  <si>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</si>
  <si>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</si>
  <si>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</si>
  <si>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</si>
  <si>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</si>
  <si>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</si>
  <si>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</si>
  <si>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</si>
  <si>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</si>
  <si>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</si>
  <si>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</si>
  <si>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</si>
  <si>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</si>
  <si>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</si>
  <si>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</si>
  <si>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</si>
  <si>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</si>
  <si>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</si>
  <si>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</si>
  <si>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</si>
  <si>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</si>
  <si>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</si>
  <si>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</si>
  <si>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</si>
  <si>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</si>
  <si>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</si>
  <si>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</si>
  <si>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</si>
  <si>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</si>
  <si>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</si>
  <si>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</si>
  <si>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</si>
  <si>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</si>
  <si>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</si>
  <si>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</si>
  <si>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</si>
  <si>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</si>
  <si>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</si>
  <si>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</si>
  <si>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</si>
  <si>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</si>
  <si>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</si>
  <si>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</si>
  <si>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</si>
  <si>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</si>
  <si>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</si>
  <si>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</si>
  <si>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</si>
  <si>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</si>
  <si>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</si>
  <si>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</si>
  <si>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</si>
  <si>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</si>
  <si>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</si>
  <si>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</si>
  <si>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</si>
  <si>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</si>
  <si>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</si>
  <si>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</si>
  <si>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</si>
  <si>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</si>
  <si>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</si>
  <si>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</si>
  <si>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</si>
  <si>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</si>
  <si>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</si>
  <si>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</si>
  <si>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</si>
  <si>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</si>
  <si>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</si>
  <si>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</si>
  <si>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</si>
  <si>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</si>
  <si>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</si>
  <si>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</si>
  <si>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</si>
  <si>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</si>
  <si>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</si>
  <si>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</si>
  <si>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</si>
  <si>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</si>
  <si>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</si>
  <si>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</si>
  <si>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</si>
  <si>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</si>
  <si>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</si>
  <si>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</si>
  <si>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</si>
  <si>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</si>
  <si>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</si>
  <si>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</si>
  <si>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</si>
  <si>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</si>
  <si>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</si>
  <si>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</si>
  <si>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</si>
  <si>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</si>
  <si>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</si>
  <si>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</si>
  <si>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</si>
  <si>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</si>
  <si>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</si>
  <si>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</si>
  <si>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</si>
  <si>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</si>
  <si>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</si>
  <si>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</si>
  <si>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</si>
  <si>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</si>
  <si>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</si>
  <si>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</si>
  <si>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</si>
  <si>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</si>
  <si>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</si>
  <si>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</si>
  <si>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</si>
  <si>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</si>
  <si>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</si>
  <si>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</si>
  <si>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</si>
  <si>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</si>
  <si>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</si>
  <si>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</si>
  <si>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</si>
  <si>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</si>
  <si>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</si>
  <si>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</si>
  <si>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</si>
  <si>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</si>
  <si>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</si>
  <si>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</si>
  <si>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</si>
  <si>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</si>
  <si>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</si>
  <si>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</si>
  <si>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</si>
  <si>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</si>
  <si>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</si>
  <si>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</si>
  <si>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</si>
  <si>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</si>
  <si>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</si>
  <si>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</si>
  <si>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</si>
  <si>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</si>
  <si>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</si>
  <si>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</si>
  <si>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</si>
  <si>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</si>
  <si>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</si>
  <si>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</si>
  <si>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</si>
  <si>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</si>
  <si>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</si>
  <si>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</si>
  <si>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</si>
  <si>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</si>
  <si>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</si>
  <si>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</si>
  <si>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</si>
  <si>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</si>
  <si>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</si>
  <si>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</si>
  <si>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</si>
  <si>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</si>
  <si>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</si>
  <si>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</si>
  <si>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</si>
  <si>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</si>
  <si>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</si>
  <si>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</si>
  <si>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</si>
  <si>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</si>
  <si>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</si>
  <si>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</si>
  <si>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</si>
  <si>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</si>
  <si>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</si>
  <si>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</si>
  <si>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</si>
  <si>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</si>
  <si>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</si>
  <si>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</si>
  <si>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</si>
  <si>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</si>
  <si>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</si>
  <si>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</si>
  <si>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</si>
  <si>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</si>
  <si>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</si>
  <si>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</si>
  <si>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</si>
  <si>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</si>
  <si>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</si>
  <si>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</si>
  <si>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</si>
  <si>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</si>
  <si>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</si>
  <si>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</si>
  <si>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</si>
  <si>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</si>
  <si>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</si>
  <si>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</si>
  <si>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</si>
  <si>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</si>
  <si>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</si>
  <si>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</si>
  <si>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</si>
  <si>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</si>
  <si>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</si>
  <si>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</si>
  <si>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</si>
  <si>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</si>
  <si>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</si>
  <si>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</si>
  <si>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</si>
  <si>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</si>
  <si>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</si>
  <si>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</si>
  <si>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</si>
  <si>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</si>
  <si>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</si>
  <si>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</si>
  <si>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</si>
  <si>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</si>
  <si>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</si>
  <si>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</si>
  <si>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</si>
  <si>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</si>
  <si>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</si>
  <si>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</si>
  <si>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</si>
  <si>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</si>
  <si>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</si>
  <si>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</si>
  <si>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</si>
  <si>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</si>
  <si>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</si>
  <si>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</si>
  <si>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</si>
  <si>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</si>
  <si>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</si>
  <si>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</si>
  <si>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</si>
  <si>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</si>
  <si>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</si>
  <si>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</si>
  <si>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</si>
  <si>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</si>
  <si>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</si>
  <si>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</si>
  <si>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</si>
  <si>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</si>
  <si>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</si>
  <si>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</si>
  <si>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</si>
  <si>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</si>
  <si>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</si>
  <si>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</si>
  <si>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</si>
  <si>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</si>
  <si>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</si>
  <si>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</si>
  <si>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</si>
  <si>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</si>
  <si>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</si>
  <si>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</si>
  <si>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</si>
  <si>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</si>
  <si>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</si>
  <si>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</si>
  <si>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</si>
  <si>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</si>
  <si>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</si>
  <si>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</si>
  <si>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</si>
  <si>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</si>
  <si>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</si>
  <si>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</si>
  <si>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</si>
  <si>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</si>
  <si>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</si>
  <si>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</si>
  <si>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</si>
  <si>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</si>
  <si>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</si>
  <si>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</si>
  <si>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</si>
  <si>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</si>
  <si>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</si>
  <si>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</si>
  <si>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</si>
  <si>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</si>
  <si>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</si>
  <si>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</si>
  <si>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</si>
  <si>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</si>
  <si>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</si>
  <si>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</si>
  <si>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</si>
  <si>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</si>
  <si>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</si>
  <si>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</si>
  <si>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</si>
  <si>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</si>
  <si>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</si>
  <si>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</si>
  <si>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</si>
  <si>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</si>
  <si>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</si>
  <si>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</si>
  <si>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</si>
  <si>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</si>
  <si>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</si>
  <si>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</si>
  <si>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</si>
  <si>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</si>
  <si>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</si>
  <si>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</si>
  <si>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</si>
  <si>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</si>
  <si>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</si>
  <si>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</si>
  <si>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</si>
  <si>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</si>
  <si>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</si>
  <si>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</si>
  <si>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</si>
  <si>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</si>
  <si>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</si>
  <si>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</si>
  <si>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</si>
  <si>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</si>
  <si>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</si>
  <si>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</si>
  <si>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</si>
  <si>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</si>
  <si>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</si>
  <si>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</si>
  <si>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</si>
  <si>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</si>
  <si>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</si>
  <si>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</si>
  <si>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</si>
  <si>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</si>
  <si>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</si>
  <si>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</si>
  <si>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</si>
  <si>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</si>
  <si>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</si>
  <si>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</si>
  <si>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</si>
  <si>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</si>
  <si>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</si>
  <si>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</si>
  <si>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</si>
  <si>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</si>
  <si>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</si>
  <si>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</si>
  <si>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</si>
  <si>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</si>
  <si>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</si>
  <si>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</si>
  <si>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</si>
  <si>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</si>
  <si>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</si>
  <si>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</si>
  <si>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</si>
  <si>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</si>
  <si>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</si>
  <si>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</si>
  <si>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</si>
  <si>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</si>
  <si>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</si>
  <si>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</si>
  <si>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</si>
  <si>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</si>
  <si>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</si>
  <si>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</si>
  <si>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</si>
  <si>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</si>
  <si>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</si>
  <si>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</si>
  <si>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</si>
  <si>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</si>
  <si>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</si>
  <si>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</si>
  <si>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</si>
  <si>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</si>
  <si>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</si>
  <si>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</si>
  <si>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</si>
  <si>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</si>
  <si>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</si>
  <si>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</si>
  <si>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</si>
  <si>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</si>
  <si>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</si>
  <si>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</si>
  <si>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</si>
  <si>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</si>
  <si>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</si>
  <si>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</si>
  <si>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</si>
  <si>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</si>
  <si>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</si>
  <si>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</si>
  <si>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</si>
  <si>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</si>
  <si>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</si>
  <si>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</si>
  <si>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</si>
  <si>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</si>
  <si>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</si>
  <si>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</si>
  <si>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</si>
  <si>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</si>
  <si>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</si>
  <si>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</si>
  <si>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</si>
  <si>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</si>
  <si>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</si>
  <si>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</si>
  <si>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</si>
  <si>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</si>
  <si>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</si>
  <si>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</si>
  <si>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</si>
  <si>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</si>
  <si>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</si>
  <si>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</si>
  <si>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</si>
  <si>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</si>
  <si>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</si>
  <si>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</si>
  <si>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</si>
  <si>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</si>
  <si>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</si>
  <si>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</si>
  <si>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</si>
  <si>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</si>
  <si>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</si>
  <si>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</si>
  <si>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</si>
  <si>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</si>
  <si>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</si>
  <si>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</si>
  <si>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</si>
  <si>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</si>
  <si>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</si>
  <si>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</si>
  <si>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</si>
  <si>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</si>
  <si>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</si>
  <si>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</si>
  <si>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</si>
  <si>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</si>
  <si>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</si>
  <si>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</si>
  <si>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</si>
  <si>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</si>
  <si>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</si>
  <si>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</si>
  <si>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</si>
  <si>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</si>
  <si>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</si>
  <si>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</si>
  <si>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</si>
  <si>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</si>
  <si>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</si>
  <si>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</si>
  <si>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</si>
  <si>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</si>
  <si>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</si>
  <si>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</si>
  <si>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</si>
  <si>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</si>
  <si>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</si>
  <si>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</si>
  <si>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</si>
  <si>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</si>
  <si>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</si>
  <si>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</si>
  <si>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</si>
  <si>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</si>
  <si>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</si>
  <si>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</si>
  <si>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</si>
  <si>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</si>
  <si>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</si>
  <si>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</si>
  <si>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</si>
  <si>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</si>
  <si>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</si>
  <si>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</si>
  <si>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</si>
  <si>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</si>
  <si>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</si>
  <si>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</si>
  <si>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</si>
  <si>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</si>
  <si>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</si>
  <si>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</si>
  <si>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</si>
  <si>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</si>
  <si>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</si>
  <si>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</si>
  <si>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</si>
  <si>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</si>
  <si>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</si>
  <si>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</si>
  <si>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</si>
  <si>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</si>
  <si>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</si>
  <si>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</si>
  <si>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</si>
  <si>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</si>
  <si>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</si>
  <si>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</si>
  <si>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</si>
  <si>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</si>
  <si>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</si>
  <si>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</si>
  <si>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</si>
  <si>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</si>
  <si>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</si>
  <si>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</si>
  <si>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</si>
  <si>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</si>
  <si>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</si>
  <si>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</si>
  <si>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</si>
  <si>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</si>
  <si>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</si>
  <si>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</si>
  <si>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</si>
  <si>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</si>
  <si>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</si>
  <si>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</si>
  <si>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</si>
  <si>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</si>
  <si>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</si>
  <si>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</si>
  <si>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</si>
  <si>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</si>
  <si>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</si>
  <si>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</si>
  <si>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</si>
  <si>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</si>
  <si>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</si>
  <si>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</si>
  <si>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</si>
  <si>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</si>
  <si>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</si>
  <si>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</si>
  <si>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</si>
  <si>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</si>
  <si>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</si>
  <si>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</si>
  <si>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</si>
  <si>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</si>
  <si>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</si>
  <si>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</si>
  <si>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</si>
  <si>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</si>
  <si>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</si>
  <si>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</si>
  <si>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</si>
  <si>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</si>
  <si>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</si>
  <si>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</si>
  <si>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</si>
  <si>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</si>
  <si>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</si>
  <si>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</si>
  <si>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</si>
  <si>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</si>
  <si>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</si>
  <si>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</si>
  <si>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</si>
  <si>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</si>
  <si>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</si>
  <si>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</si>
  <si>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</si>
  <si>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</si>
  <si>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</si>
  <si>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</si>
  <si>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</si>
  <si>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</si>
  <si>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</si>
  <si>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</si>
  <si>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</si>
  <si>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</si>
  <si>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</si>
  <si>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</si>
  <si>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</si>
  <si>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</si>
  <si>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</si>
  <si>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</si>
  <si>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</si>
  <si>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</si>
  <si>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</si>
  <si>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</si>
  <si>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</si>
  <si>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</si>
  <si>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</si>
  <si>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</si>
  <si>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</si>
  <si>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</si>
  <si>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</si>
  <si>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</si>
  <si>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</si>
  <si>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</si>
  <si>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</si>
  <si>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</si>
  <si>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</si>
  <si>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</si>
  <si>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</si>
  <si>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</si>
  <si>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</si>
  <si>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</si>
  <si>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</si>
  <si>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</si>
  <si>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</si>
  <si>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</si>
  <si>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</si>
  <si>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</si>
  <si>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</si>
  <si>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</si>
  <si>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</si>
  <si>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</si>
  <si>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</si>
  <si>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</si>
  <si>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</si>
  <si>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</si>
  <si>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</si>
  <si>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</si>
  <si>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</si>
  <si>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</si>
  <si>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</si>
  <si>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</si>
  <si>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</si>
  <si>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</si>
  <si>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</si>
  <si>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</si>
  <si>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</si>
  <si>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</si>
  <si>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</si>
  <si>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</si>
  <si>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</si>
  <si>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</si>
  <si>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</si>
  <si>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</si>
  <si>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</si>
  <si>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</si>
  <si>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</si>
  <si>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</si>
  <si>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</si>
  <si>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</si>
  <si>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</si>
  <si>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</si>
  <si>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</si>
  <si>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</si>
  <si>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</si>
  <si>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</si>
  <si>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</si>
  <si>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</si>
  <si>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</si>
  <si>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</si>
  <si>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</si>
  <si>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</si>
  <si>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</si>
  <si>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</si>
  <si>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</si>
  <si>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</si>
  <si>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</si>
  <si>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</si>
  <si>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</si>
  <si>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</si>
  <si>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</si>
  <si>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</si>
  <si>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</si>
  <si>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</si>
  <si>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</si>
  <si>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</si>
  <si>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</si>
  <si>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</si>
  <si>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</si>
  <si>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</si>
  <si>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</si>
  <si>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</si>
  <si>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</si>
  <si>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</si>
  <si>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</si>
  <si>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</si>
  <si>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</si>
  <si>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</si>
  <si>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</si>
  <si>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</si>
  <si>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</si>
  <si>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</si>
  <si>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</si>
  <si>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</si>
  <si>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</si>
  <si>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</si>
  <si>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</si>
  <si>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</si>
  <si>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</si>
  <si>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</si>
  <si>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</si>
  <si>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</si>
  <si>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</si>
  <si>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</si>
  <si>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</si>
  <si>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</si>
  <si>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</si>
  <si>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</si>
  <si>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</si>
  <si>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</si>
  <si>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</si>
  <si>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</si>
  <si>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</si>
  <si>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</si>
  <si>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</si>
  <si>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</si>
  <si>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</si>
  <si>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</si>
  <si>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</si>
  <si>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</si>
  <si>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</si>
  <si>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</si>
  <si>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</si>
  <si>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</si>
  <si>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</si>
  <si>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</si>
  <si>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</si>
  <si>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</si>
  <si>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</si>
  <si>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</si>
  <si>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</si>
  <si>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</si>
  <si>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</si>
  <si>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</si>
  <si>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</si>
  <si>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</si>
  <si>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</si>
  <si>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</si>
  <si>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</si>
  <si>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</si>
  <si>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</si>
  <si>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</si>
  <si>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</si>
  <si>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</si>
  <si>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</si>
  <si>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</si>
  <si>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</si>
  <si>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</si>
  <si>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</si>
  <si>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</si>
  <si>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</si>
  <si>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</si>
  <si>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</si>
  <si>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</si>
  <si>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</si>
  <si>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</si>
  <si>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</si>
  <si>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</si>
  <si>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</si>
  <si>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</si>
  <si>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</si>
  <si>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</si>
  <si>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</si>
  <si>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</si>
  <si>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</si>
  <si>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</si>
  <si>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</si>
  <si>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</si>
  <si>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</si>
  <si>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</si>
  <si>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</si>
  <si>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</si>
  <si>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</si>
  <si>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</si>
  <si>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</si>
  <si>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</si>
  <si>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</si>
  <si>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</si>
  <si>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</si>
  <si>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</si>
  <si>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</si>
  <si>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</si>
  <si>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</si>
  <si>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</si>
  <si>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</si>
  <si>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</si>
  <si>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</si>
  <si>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</si>
  <si>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</si>
  <si>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</si>
  <si>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</si>
  <si>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</si>
  <si>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</si>
  <si>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</si>
  <si>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</si>
  <si>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</si>
  <si>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</si>
  <si>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</si>
  <si>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</si>
  <si>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</si>
  <si>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</si>
  <si>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</si>
  <si>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</si>
  <si>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</si>
  <si>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</si>
  <si>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</si>
  <si>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</si>
  <si>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</si>
  <si>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</si>
  <si>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</si>
  <si>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</si>
  <si>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</si>
  <si>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</si>
  <si>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</si>
  <si>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</si>
  <si>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</si>
  <si>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</si>
  <si>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</si>
  <si>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</si>
  <si>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</si>
  <si>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</si>
  <si>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</si>
  <si>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</si>
  <si>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</si>
  <si>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</si>
  <si>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</si>
  <si>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</si>
  <si>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</si>
  <si>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</si>
  <si>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</si>
  <si>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</si>
  <si>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</si>
  <si>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</si>
  <si>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</si>
  <si>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</si>
  <si>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</si>
  <si>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</si>
  <si>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</si>
  <si>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</si>
  <si>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</si>
  <si>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</si>
  <si>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</si>
  <si>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</si>
  <si>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</si>
  <si>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</si>
  <si>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</si>
  <si>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</si>
  <si>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</si>
  <si>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</si>
  <si>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</si>
  <si>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</si>
  <si>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</si>
  <si>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</si>
  <si>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</si>
  <si>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</si>
  <si>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</si>
  <si>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</si>
  <si>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</si>
  <si>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</si>
  <si>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</si>
  <si>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</si>
  <si>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</si>
  <si>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</si>
  <si>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</si>
  <si>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</si>
  <si>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</si>
  <si>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</si>
  <si>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</si>
  <si>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</si>
  <si>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</si>
  <si>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</si>
  <si>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</si>
  <si>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</si>
  <si>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</si>
  <si>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</si>
  <si>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</si>
  <si>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</si>
  <si>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</si>
  <si>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</si>
  <si>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</si>
  <si>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</si>
  <si>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</si>
  <si>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</si>
  <si>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</si>
  <si>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</si>
  <si>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</si>
  <si>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</si>
  <si>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</si>
  <si>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</si>
  <si>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</si>
  <si>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</si>
  <si>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</si>
  <si>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</si>
  <si>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</si>
  <si>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</si>
  <si>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</si>
  <si>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</si>
  <si>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</si>
  <si>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</si>
  <si>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</si>
  <si>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</si>
  <si>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</si>
  <si>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</si>
  <si>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</si>
  <si>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</si>
  <si>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</si>
  <si>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</si>
  <si>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</si>
  <si>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</si>
  <si>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</si>
  <si>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</si>
  <si>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</si>
  <si>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</si>
  <si>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</si>
  <si>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</si>
  <si>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</si>
  <si>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</si>
  <si>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</si>
  <si>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</si>
  <si>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</si>
  <si>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</si>
  <si>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</si>
  <si>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</si>
  <si>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</si>
  <si>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</si>
  <si>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</si>
  <si>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</si>
  <si>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</si>
  <si>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</si>
  <si>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</si>
  <si>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</si>
  <si>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</si>
  <si>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</si>
  <si>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</si>
  <si>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</si>
  <si>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</si>
  <si>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</si>
  <si>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</si>
  <si>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</si>
  <si>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</si>
  <si>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</si>
  <si>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</si>
  <si>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</si>
  <si>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</si>
  <si>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</si>
  <si>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</si>
  <si>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</si>
  <si>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</si>
  <si>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</si>
  <si>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</si>
  <si>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</si>
  <si>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</si>
  <si>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</si>
  <si>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</si>
  <si>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</si>
  <si>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</si>
  <si>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</si>
  <si>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</si>
  <si>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</si>
  <si>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</si>
  <si>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</si>
  <si>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</si>
  <si>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</si>
  <si>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</si>
  <si>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</si>
  <si>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</si>
  <si>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</si>
  <si>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</si>
  <si>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</si>
  <si>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</si>
  <si>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</si>
  <si>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</si>
  <si>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</si>
  <si>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</si>
  <si>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</si>
  <si>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</si>
  <si>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</si>
  <si>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</si>
  <si>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</si>
  <si>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</si>
  <si>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</si>
  <si>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</si>
  <si>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</si>
  <si>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</si>
  <si>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</si>
  <si>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</si>
  <si>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</si>
  <si>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</si>
  <si>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</si>
  <si>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</si>
  <si>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</si>
  <si>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</si>
  <si>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</si>
  <si>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</si>
  <si>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</si>
  <si>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</si>
  <si>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</si>
  <si>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</si>
  <si>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</si>
  <si>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</si>
  <si>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</si>
  <si>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</si>
  <si>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</si>
  <si>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</si>
  <si>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</si>
  <si>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</si>
  <si>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</si>
  <si>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</si>
  <si>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</si>
  <si>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</si>
  <si>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</si>
  <si>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</si>
  <si>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</si>
  <si>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</si>
  <si>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</si>
  <si>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</si>
  <si>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</si>
  <si>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</si>
  <si>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</si>
  <si>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</si>
  <si>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</si>
  <si>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</si>
  <si>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</si>
  <si>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</si>
  <si>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</si>
  <si>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</si>
  <si>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</si>
  <si>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</si>
  <si>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</si>
  <si>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</si>
  <si>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</si>
  <si>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</si>
  <si>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</si>
  <si>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</si>
  <si>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</si>
  <si>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</si>
  <si>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</si>
  <si>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</si>
  <si>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</si>
  <si>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</si>
  <si>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</si>
  <si>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</si>
  <si>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</si>
  <si>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</si>
  <si>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</si>
  <si>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</si>
  <si>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</si>
  <si>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</si>
  <si>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</si>
  <si>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</si>
  <si>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</si>
  <si>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</si>
  <si>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</si>
  <si>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</si>
  <si>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</si>
  <si>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</si>
  <si>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</si>
  <si>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</si>
  <si>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</si>
  <si>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</si>
  <si>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</si>
  <si>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</si>
  <si>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</si>
  <si>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</si>
  <si>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</si>
  <si>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</si>
  <si>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</si>
  <si>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</si>
  <si>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</si>
  <si>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</si>
  <si>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</si>
  <si>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</si>
  <si>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</si>
  <si>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</si>
  <si>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</si>
  <si>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</si>
  <si>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</si>
  <si>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</si>
  <si>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</si>
  <si>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</si>
  <si>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</si>
  <si>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</si>
  <si>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</si>
  <si>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</si>
  <si>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</si>
  <si>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</si>
  <si>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</si>
  <si>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</si>
  <si>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</si>
  <si>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</si>
  <si>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</si>
  <si>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</si>
  <si>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</si>
  <si>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</si>
  <si>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</si>
  <si>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</si>
  <si>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</si>
  <si>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</si>
  <si>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</si>
  <si>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</si>
  <si>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</si>
  <si>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</si>
  <si>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</si>
  <si>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</si>
  <si>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</si>
  <si>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</si>
  <si>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</si>
  <si>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</si>
  <si>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</si>
  <si>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</si>
  <si>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</si>
  <si>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</si>
  <si>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</si>
  <si>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</si>
  <si>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</si>
  <si>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</si>
  <si>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</si>
  <si>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</si>
  <si>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</si>
  <si>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</si>
  <si>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</si>
  <si>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</si>
  <si>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</si>
  <si>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</si>
  <si>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</si>
  <si>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</si>
  <si>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</si>
  <si>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</si>
  <si>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</si>
  <si>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</si>
  <si>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</si>
  <si>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</si>
  <si>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</si>
  <si>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</si>
  <si>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</si>
  <si>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</si>
  <si>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</si>
  <si>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</si>
  <si>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</si>
  <si>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</si>
  <si>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</si>
  <si>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</si>
  <si>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</si>
  <si>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</si>
  <si>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</si>
  <si>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</si>
  <si>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</si>
  <si>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</si>
  <si>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</si>
  <si>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</si>
  <si>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</si>
  <si>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</si>
  <si>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</si>
  <si>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</si>
  <si>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</si>
  <si>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</si>
  <si>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</si>
  <si>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</si>
  <si>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</si>
  <si>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</si>
  <si>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</si>
  <si>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</si>
  <si>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</si>
  <si>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</si>
  <si>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</si>
  <si>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</si>
  <si>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</si>
  <si>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</si>
  <si>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</si>
  <si>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</si>
  <si>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</si>
  <si>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</si>
  <si>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</si>
  <si>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</si>
  <si>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</si>
  <si>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</si>
  <si>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</si>
  <si>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</si>
  <si>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</si>
  <si>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</si>
  <si>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</si>
  <si>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</si>
  <si>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</si>
  <si>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</si>
  <si>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</si>
  <si>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</si>
  <si>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</si>
  <si>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</si>
  <si>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</si>
  <si>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</si>
  <si>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</si>
  <si>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</si>
  <si>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</si>
  <si>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</si>
  <si>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</si>
  <si>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</si>
  <si>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</si>
  <si>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</si>
  <si>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</si>
  <si>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</si>
  <si>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</si>
  <si>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</si>
  <si>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</si>
  <si>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</si>
  <si>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</si>
  <si>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</si>
  <si>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</si>
  <si>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</si>
  <si>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</si>
  <si>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</si>
  <si>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</si>
  <si>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</si>
  <si>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</si>
  <si>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</si>
  <si>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</si>
  <si>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</si>
  <si>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</si>
  <si>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</si>
  <si>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</si>
  <si>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</si>
  <si>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</si>
  <si>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</si>
  <si>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</si>
  <si>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</si>
  <si>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</si>
  <si>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</si>
  <si>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</si>
  <si>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</si>
  <si>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</si>
  <si>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</si>
  <si>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</si>
  <si>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</si>
  <si>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</si>
  <si>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</si>
  <si>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</si>
  <si>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</si>
  <si>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</si>
  <si>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</si>
  <si>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</si>
  <si>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</si>
  <si>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</si>
  <si>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</si>
  <si>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</si>
  <si>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</si>
  <si>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</si>
  <si>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</si>
  <si>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</si>
  <si>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</si>
  <si>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</si>
  <si>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</si>
  <si>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</si>
  <si>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</si>
  <si>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</si>
  <si>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</si>
  <si>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</si>
  <si>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</si>
  <si>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</si>
  <si>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</si>
  <si>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</si>
  <si>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</si>
  <si>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</si>
  <si>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</si>
  <si>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</si>
  <si>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</si>
  <si>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</si>
  <si>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</si>
  <si>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</si>
  <si>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</si>
  <si>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</si>
  <si>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</si>
  <si>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</si>
  <si>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</si>
  <si>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</si>
  <si>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</si>
  <si>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</si>
  <si>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</si>
  <si>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</si>
  <si>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</si>
  <si>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</si>
  <si>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</si>
  <si>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</si>
  <si>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</si>
  <si>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</si>
  <si>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</si>
  <si>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</si>
  <si>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</si>
  <si>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</si>
  <si>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</si>
  <si>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</si>
  <si>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</si>
  <si>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</si>
  <si>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</si>
  <si>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</si>
  <si>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</si>
  <si>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</si>
  <si>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</si>
  <si>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</si>
  <si>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</si>
  <si>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</si>
  <si>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</si>
  <si>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</si>
  <si>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</si>
  <si>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</si>
  <si>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</si>
  <si>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</si>
  <si>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</si>
  <si>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</si>
  <si>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</si>
  <si>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</si>
  <si>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</si>
  <si>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</si>
  <si>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</si>
  <si>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</si>
  <si>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</si>
  <si>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</si>
  <si>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</si>
  <si>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</si>
  <si>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</si>
  <si>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</si>
  <si>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</si>
  <si>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</si>
  <si>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</si>
  <si>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</si>
  <si>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</si>
  <si>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</si>
  <si>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</si>
  <si>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</si>
  <si>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</si>
  <si>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</si>
  <si>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</si>
  <si>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</si>
  <si>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</si>
  <si>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</si>
  <si>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</si>
  <si>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</si>
  <si>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</si>
  <si>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</si>
  <si>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</si>
  <si>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</si>
  <si>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</si>
  <si>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</si>
  <si>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</si>
  <si>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</si>
  <si>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</si>
  <si>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</si>
  <si>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</si>
  <si>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</si>
  <si>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</si>
  <si>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</si>
  <si>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</si>
  <si>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</si>
  <si>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</si>
  <si>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</si>
  <si>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</si>
  <si>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</si>
  <si>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</si>
  <si>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</si>
  <si>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</si>
  <si>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</si>
  <si>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</si>
  <si>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</si>
  <si>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</si>
  <si>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</si>
  <si>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</si>
  <si>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</si>
  <si>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</si>
  <si>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</si>
  <si>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</si>
  <si>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</si>
  <si>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</si>
  <si>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</si>
  <si>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</si>
  <si>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</si>
  <si>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</si>
  <si>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</si>
  <si>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</si>
  <si>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</si>
  <si>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</si>
  <si>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</si>
  <si>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</si>
  <si>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</si>
  <si>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</si>
  <si>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</si>
  <si>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</si>
  <si>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</si>
  <si>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</si>
  <si>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</si>
  <si>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</si>
  <si>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</si>
  <si>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</si>
  <si>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</si>
  <si>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</si>
  <si>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</si>
  <si>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</si>
  <si>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</si>
  <si>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</si>
  <si>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</si>
  <si>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</si>
  <si>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</si>
  <si>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</si>
  <si>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</si>
  <si>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</si>
  <si>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</si>
  <si>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</si>
  <si>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</si>
  <si>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</si>
  <si>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</si>
  <si>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</si>
  <si>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</si>
  <si>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</si>
  <si>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</si>
  <si>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</si>
  <si>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</si>
  <si>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</si>
  <si>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</si>
  <si>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</si>
  <si>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</si>
  <si>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</si>
  <si>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</si>
  <si>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</si>
  <si>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</si>
  <si>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</si>
  <si>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</si>
  <si>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</si>
  <si>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</si>
  <si>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</si>
  <si>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</si>
  <si>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</si>
  <si>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</si>
  <si>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</si>
  <si>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</si>
  <si>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</si>
  <si>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</si>
  <si>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</si>
  <si>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</si>
  <si>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</si>
  <si>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</si>
  <si>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</si>
  <si>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</si>
  <si>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</si>
  <si>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</si>
  <si>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</si>
  <si>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</si>
  <si>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</si>
  <si>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</si>
  <si>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</si>
  <si>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</si>
  <si>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</si>
  <si>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</si>
  <si>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</si>
  <si>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</si>
  <si>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</si>
  <si>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</si>
  <si>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</si>
  <si>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</si>
  <si>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</si>
  <si>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</si>
  <si>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</si>
  <si>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</si>
  <si>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</si>
  <si>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</si>
  <si>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</si>
  <si>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</si>
  <si>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</si>
  <si>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</si>
  <si>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</si>
  <si>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</si>
  <si>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</si>
  <si>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</si>
  <si>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</si>
  <si>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</si>
  <si>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</si>
  <si>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</si>
  <si>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</si>
  <si>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</si>
  <si>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</si>
  <si>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</si>
  <si>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</si>
  <si>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</si>
  <si>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</si>
  <si>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</si>
  <si>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</si>
  <si>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</si>
  <si>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</si>
  <si>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</si>
  <si>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</si>
  <si>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</si>
  <si>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</si>
  <si>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</si>
  <si>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</si>
  <si>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</si>
  <si>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</si>
  <si>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</si>
  <si>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</si>
  <si>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</si>
  <si>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</si>
  <si>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</si>
  <si>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</si>
  <si>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</si>
  <si>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</si>
  <si>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</si>
  <si>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</si>
  <si>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</si>
  <si>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</si>
  <si>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</si>
  <si>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</si>
  <si>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</si>
  <si>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</si>
  <si>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</si>
  <si>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</si>
  <si>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</si>
  <si>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</si>
  <si>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</si>
  <si>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</si>
  <si>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</si>
  <si>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</si>
  <si>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</si>
  <si>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</si>
  <si>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</si>
  <si>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</si>
  <si>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</si>
  <si>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</si>
  <si>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</si>
  <si>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</si>
  <si>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</si>
  <si>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</si>
  <si>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</si>
  <si>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</si>
  <si>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</si>
  <si>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</si>
  <si>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</si>
  <si>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</si>
  <si>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</si>
  <si>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</si>
  <si>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</si>
  <si>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</si>
  <si>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</si>
  <si>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</si>
  <si>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</si>
  <si>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</si>
  <si>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</si>
  <si>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</si>
  <si>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</si>
  <si>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</si>
  <si>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</si>
  <si>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</si>
  <si>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</si>
  <si>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</si>
  <si>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</si>
  <si>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</si>
  <si>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</si>
  <si>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</si>
  <si>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</si>
  <si>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</si>
  <si>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</si>
  <si>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</si>
  <si>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</si>
  <si>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</si>
  <si>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</si>
  <si>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</si>
  <si>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</si>
  <si>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</si>
  <si>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</si>
  <si>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</si>
  <si>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</si>
  <si>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</si>
  <si>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</si>
  <si>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</si>
  <si>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</si>
  <si>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</si>
  <si>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</si>
  <si>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</si>
  <si>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</si>
  <si>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</si>
  <si>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</si>
  <si>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</si>
  <si>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</si>
  <si>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</si>
  <si>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</si>
  <si>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</si>
  <si>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</si>
  <si>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</si>
  <si>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</si>
  <si>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</si>
  <si>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</si>
  <si>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</si>
  <si>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</si>
  <si>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</si>
  <si>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</si>
  <si>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</si>
  <si>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</si>
  <si>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</si>
  <si>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</si>
  <si>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</si>
  <si>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</si>
  <si>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</si>
  <si>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</si>
  <si>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</si>
  <si>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</si>
  <si>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</si>
  <si>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</si>
  <si>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</si>
  <si>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</si>
  <si>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</si>
  <si>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</si>
  <si>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</si>
  <si>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</si>
  <si>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</si>
  <si>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</si>
  <si>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</si>
  <si>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</si>
  <si>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</si>
  <si>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</si>
  <si>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</si>
  <si>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</si>
  <si>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</si>
  <si>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</si>
  <si>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</si>
  <si>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</si>
  <si>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</si>
  <si>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</si>
  <si>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</si>
  <si>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</si>
  <si>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</si>
  <si>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</si>
  <si>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</si>
  <si>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</si>
  <si>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</si>
  <si>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</si>
  <si>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</si>
  <si>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</si>
  <si>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</si>
  <si>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</si>
  <si>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</si>
  <si>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</si>
  <si>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</si>
  <si>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</si>
  <si>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</si>
  <si>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</si>
  <si>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</si>
  <si>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</si>
  <si>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</si>
  <si>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</si>
  <si>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</si>
  <si>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</si>
  <si>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</si>
  <si>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</si>
  <si>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</si>
  <si>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</si>
  <si>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</si>
  <si>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</si>
  <si>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</si>
  <si>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</si>
  <si>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</si>
  <si>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</si>
  <si>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</si>
  <si>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</si>
  <si>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</si>
  <si>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</si>
  <si>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</si>
  <si>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</si>
  <si>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</si>
  <si>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</si>
  <si>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</si>
  <si>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</si>
  <si>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</si>
  <si>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</si>
  <si>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</si>
  <si>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</si>
  <si>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</si>
  <si>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</si>
  <si>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</si>
  <si>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</si>
  <si>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</si>
  <si>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</si>
  <si>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</si>
  <si>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</si>
  <si>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</si>
  <si>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</si>
  <si>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</si>
  <si>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</si>
  <si>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</si>
  <si>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</si>
  <si>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</si>
  <si>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</si>
  <si>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</si>
  <si>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</si>
  <si>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</si>
  <si>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</si>
  <si>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</si>
  <si>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</si>
  <si>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</si>
  <si>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</si>
  <si>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</si>
  <si>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</si>
  <si>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</si>
  <si>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</si>
  <si>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</si>
  <si>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</si>
  <si>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</si>
  <si>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</si>
  <si>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</si>
  <si>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</si>
  <si>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</si>
  <si>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</si>
  <si>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</si>
  <si>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</si>
  <si>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</si>
  <si>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</si>
  <si>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</si>
  <si>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</si>
  <si>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</si>
  <si>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</si>
  <si>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</si>
  <si>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</si>
  <si>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</si>
  <si>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</si>
  <si>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</si>
  <si>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</si>
  <si>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</si>
  <si>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</si>
  <si>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</si>
  <si>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</si>
  <si>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</si>
  <si>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</si>
  <si>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</si>
  <si>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</si>
  <si>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</si>
  <si>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</si>
  <si>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</si>
  <si>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</si>
  <si>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</si>
  <si>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</si>
  <si>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</si>
  <si>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</si>
  <si>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</si>
  <si>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</si>
  <si>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</si>
  <si>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</si>
  <si>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</si>
  <si>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</si>
  <si>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</si>
  <si>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</si>
  <si>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</si>
  <si>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</si>
  <si>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</si>
  <si>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</si>
  <si>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</si>
  <si>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</si>
  <si>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</si>
  <si>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</si>
  <si>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</si>
  <si>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</si>
  <si>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</si>
  <si>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</si>
  <si>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</si>
  <si>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</si>
  <si>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</si>
  <si>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</si>
  <si>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</si>
  <si>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</si>
  <si>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</si>
  <si>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</si>
  <si>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</si>
  <si>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</si>
  <si>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</si>
  <si>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</si>
  <si>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</si>
  <si>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</si>
  <si>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</si>
  <si>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</si>
  <si>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</si>
  <si>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</si>
  <si>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</si>
  <si>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</si>
  <si>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</si>
  <si>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</si>
  <si>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</si>
  <si>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</si>
  <si>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</si>
  <si>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</si>
  <si>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</si>
  <si>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</si>
  <si>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</si>
  <si>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</si>
  <si>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</si>
  <si>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</si>
  <si>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</si>
  <si>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</si>
  <si>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</si>
  <si>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</si>
  <si>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</si>
  <si>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</si>
  <si>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</si>
  <si>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</si>
  <si>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</si>
  <si>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</si>
  <si>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</si>
  <si>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</si>
  <si>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</si>
  <si>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</si>
  <si>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</si>
  <si>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</si>
  <si>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</si>
  <si>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</si>
  <si>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</si>
  <si>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</si>
  <si>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</si>
  <si>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</si>
  <si>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</si>
  <si>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</si>
  <si>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</si>
  <si>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</si>
  <si>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</si>
  <si>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</si>
  <si>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</si>
  <si>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</si>
  <si>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</si>
  <si>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</si>
  <si>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</si>
  <si>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</si>
  <si>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</si>
  <si>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</si>
  <si>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</si>
  <si>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</si>
  <si>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</si>
  <si>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</si>
  <si>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</si>
  <si>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</si>
  <si>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</si>
  <si>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</si>
  <si>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</si>
  <si>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</si>
  <si>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</si>
  <si>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</si>
  <si>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</si>
  <si>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</si>
  <si>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</si>
  <si>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</si>
  <si>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</si>
  <si>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</si>
  <si>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</si>
  <si>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</si>
  <si>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</si>
  <si>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</si>
  <si>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</si>
  <si>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</si>
  <si>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</si>
  <si>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</si>
  <si>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</si>
  <si>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</si>
  <si>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</si>
  <si>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</si>
  <si>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</si>
  <si>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</si>
  <si>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</si>
  <si>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</si>
  <si>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</si>
  <si>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</si>
  <si>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</si>
  <si>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</si>
  <si>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</si>
  <si>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</si>
  <si>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</si>
  <si>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</si>
  <si>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</si>
  <si>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</si>
  <si>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</si>
  <si>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</si>
  <si>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</si>
  <si>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</si>
  <si>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</si>
  <si>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</si>
  <si>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</si>
  <si>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</si>
  <si>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</si>
  <si>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</si>
  <si>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</si>
  <si>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</si>
  <si>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</si>
  <si>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</si>
  <si>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</si>
  <si>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</si>
  <si>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</si>
  <si>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</si>
  <si>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</si>
  <si>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</si>
  <si>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</si>
  <si>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</si>
  <si>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</si>
  <si>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</si>
  <si>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</si>
  <si>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</si>
  <si>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</si>
  <si>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</si>
  <si>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</si>
  <si>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</si>
  <si>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</si>
  <si>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</si>
  <si>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</si>
  <si>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</si>
  <si>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</si>
  <si>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</si>
  <si>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</si>
  <si>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</si>
  <si>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</si>
  <si>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</si>
  <si>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</si>
  <si>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</si>
  <si>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</si>
  <si>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</si>
  <si>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</si>
  <si>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</si>
  <si>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</si>
  <si>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</si>
  <si>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</si>
  <si>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</si>
  <si>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</si>
  <si>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</si>
  <si>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</si>
  <si>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</si>
  <si>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</si>
  <si>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</si>
  <si>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</si>
  <si>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</si>
  <si>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</si>
  <si>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</si>
  <si>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</si>
  <si>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</si>
  <si>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</si>
  <si>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</si>
  <si>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</si>
  <si>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</si>
  <si>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</si>
  <si>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</si>
  <si>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</si>
  <si>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</si>
  <si>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</si>
  <si>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</si>
  <si>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</si>
  <si>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</si>
  <si>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</si>
  <si>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</si>
  <si>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</si>
  <si>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</si>
  <si>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</si>
  <si>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</si>
  <si>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</si>
  <si>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</si>
  <si>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</si>
  <si>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</si>
  <si>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</si>
  <si>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</si>
  <si>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</si>
  <si>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</si>
  <si>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</si>
  <si>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</si>
  <si>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</si>
  <si>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</si>
  <si>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</si>
  <si>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</si>
  <si>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</si>
  <si>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</si>
  <si>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</si>
  <si>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</si>
  <si>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</si>
  <si>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</si>
  <si>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</si>
  <si>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</si>
  <si>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</si>
  <si>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</si>
  <si>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</si>
  <si>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</si>
  <si>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</si>
  <si>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</si>
  <si>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</si>
  <si>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</si>
  <si>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</si>
  <si>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</si>
  <si>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</si>
  <si>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</si>
  <si>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</si>
  <si>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</si>
  <si>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</si>
  <si>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</si>
  <si>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</si>
  <si>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</si>
  <si>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</si>
  <si>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</si>
  <si>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</si>
  <si>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</si>
  <si>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</si>
  <si>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</si>
  <si>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</si>
  <si>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</si>
  <si>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</si>
  <si>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</si>
  <si>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</si>
  <si>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</si>
  <si>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</si>
  <si>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</si>
  <si>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</si>
  <si>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</si>
  <si>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</si>
  <si>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</si>
  <si>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</si>
  <si>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</si>
  <si>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</si>
  <si>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</si>
  <si>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</si>
  <si>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</si>
  <si>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</si>
  <si>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</si>
  <si>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</si>
  <si>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</si>
  <si>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</si>
  <si>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</si>
  <si>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</si>
  <si>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</si>
  <si>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</si>
  <si>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</si>
  <si>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</si>
  <si>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</si>
  <si>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</si>
  <si>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</si>
  <si>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</si>
  <si>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</si>
  <si>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</si>
  <si>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</si>
  <si>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</si>
  <si>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</si>
  <si>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</si>
  <si>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</si>
  <si>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</si>
  <si>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</si>
  <si>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</si>
  <si>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</si>
  <si>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</si>
  <si>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</si>
  <si>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</si>
  <si>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</si>
  <si>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</si>
  <si>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</si>
  <si>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</si>
  <si>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</si>
  <si>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</si>
  <si>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</si>
  <si>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</si>
  <si>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</si>
  <si>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</si>
  <si>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</si>
  <si>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</si>
  <si>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</si>
  <si>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</si>
  <si>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</si>
  <si>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</si>
  <si>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</si>
  <si>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</si>
  <si>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</si>
  <si>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</si>
  <si>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</si>
  <si>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</si>
  <si>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</si>
  <si>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</si>
  <si>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</si>
  <si>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</si>
  <si>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</si>
  <si>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</si>
  <si>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</si>
  <si>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</si>
  <si>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</si>
  <si>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</si>
  <si>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</si>
  <si>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</si>
  <si>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</si>
  <si>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</si>
  <si>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</si>
  <si>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</si>
  <si>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</si>
  <si>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</si>
  <si>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</si>
  <si>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</si>
  <si>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</si>
  <si>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</si>
  <si>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</si>
  <si>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</si>
  <si>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</si>
  <si>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</si>
  <si>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</si>
  <si>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</si>
  <si>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</si>
  <si>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</si>
  <si>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</si>
  <si>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</si>
  <si>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</si>
  <si>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</si>
  <si>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</si>
  <si>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</si>
  <si>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</si>
  <si>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</si>
  <si>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</si>
  <si>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</si>
  <si>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</si>
  <si>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</si>
  <si>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</si>
  <si>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</si>
  <si>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</si>
  <si>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</si>
  <si>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</si>
  <si>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</si>
  <si>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</si>
  <si>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</si>
  <si>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</si>
  <si>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</si>
  <si>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</si>
  <si>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</si>
  <si>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</si>
  <si>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</si>
  <si>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</si>
  <si>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</si>
  <si>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</si>
  <si>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</si>
  <si>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</si>
  <si>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</si>
  <si>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</si>
  <si>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</si>
  <si>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</si>
  <si>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</si>
  <si>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</si>
  <si>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</si>
  <si>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</si>
  <si>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</si>
  <si>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</si>
  <si>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</si>
  <si>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</si>
  <si>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</si>
  <si>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</si>
  <si>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</si>
  <si>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</si>
  <si>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</si>
  <si>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</si>
  <si>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</si>
  <si>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</si>
  <si>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</si>
  <si>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</si>
  <si>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</si>
  <si>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</si>
  <si>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</si>
  <si>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</si>
  <si>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</si>
  <si>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</si>
  <si>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</si>
  <si>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</si>
  <si>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</si>
  <si>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</si>
  <si>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</si>
  <si>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</si>
  <si>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</si>
  <si>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</si>
  <si>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</si>
  <si>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</si>
  <si>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</si>
  <si>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</si>
  <si>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</si>
  <si>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</si>
  <si>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</si>
  <si>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</si>
  <si>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</si>
  <si>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</si>
  <si>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</si>
  <si>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</si>
  <si>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</si>
  <si>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</si>
  <si>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</si>
  <si>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</si>
  <si>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</si>
  <si>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</si>
  <si>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</si>
  <si>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</si>
  <si>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</si>
  <si>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</si>
  <si>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</si>
  <si>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</si>
  <si>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</si>
  <si>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</si>
  <si>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</si>
  <si>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</si>
  <si>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</si>
  <si>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</si>
  <si>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</si>
  <si>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</si>
  <si>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</si>
  <si>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</si>
  <si>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</si>
  <si>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</si>
  <si>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</si>
  <si>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</si>
  <si>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</si>
  <si>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</si>
  <si>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</si>
  <si>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</si>
  <si>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</si>
  <si>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</si>
  <si>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</si>
  <si>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</si>
  <si>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</si>
  <si>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</si>
  <si>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</si>
  <si>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</si>
  <si>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</si>
  <si>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</si>
  <si>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</si>
  <si>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</si>
  <si>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</si>
  <si>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</si>
  <si>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</si>
  <si>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</si>
  <si>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</si>
  <si>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</si>
  <si>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</si>
  <si>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</si>
  <si>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</si>
  <si>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</si>
  <si>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</si>
  <si>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</si>
  <si>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</si>
  <si>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</si>
  <si>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</si>
  <si>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</si>
  <si>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</si>
  <si>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</si>
  <si>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</si>
  <si>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</si>
  <si>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</si>
  <si>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</si>
  <si>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</si>
  <si>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</si>
  <si>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</si>
  <si>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</si>
  <si>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</si>
  <si>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</si>
  <si>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</si>
  <si>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</si>
  <si>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</si>
  <si>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</si>
  <si>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</si>
  <si>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</si>
  <si>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</si>
  <si>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</si>
  <si>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</si>
  <si>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</si>
  <si>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</si>
  <si>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</si>
  <si>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</si>
  <si>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</si>
  <si>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</si>
  <si>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</si>
  <si>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</si>
  <si>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</si>
  <si>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</si>
  <si>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</si>
  <si>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</si>
  <si>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</si>
  <si>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</si>
  <si>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</si>
  <si>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</si>
  <si>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</si>
  <si>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</si>
  <si>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</si>
  <si>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</si>
  <si>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</si>
  <si>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</si>
  <si>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</si>
  <si>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</si>
  <si>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</si>
  <si>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</si>
  <si>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</si>
  <si>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</si>
  <si>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</si>
  <si>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</si>
  <si>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</si>
  <si>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</si>
  <si>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</si>
  <si>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</si>
  <si>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</si>
  <si>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</si>
  <si>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</si>
  <si>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</si>
  <si>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</si>
  <si>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</si>
  <si>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</si>
  <si>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</si>
  <si>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</si>
  <si>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</si>
  <si>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</si>
  <si>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</si>
  <si>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</si>
  <si>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</si>
  <si>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</si>
  <si>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</si>
  <si>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</si>
  <si>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</si>
  <si>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</si>
  <si>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</si>
  <si>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</si>
  <si>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</si>
  <si>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</si>
  <si>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</si>
  <si>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</si>
  <si>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</si>
  <si>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</si>
  <si>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</si>
  <si>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</si>
  <si>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</si>
  <si>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</si>
  <si>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</si>
  <si>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</si>
  <si>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</si>
  <si>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</si>
  <si>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</si>
  <si>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</si>
  <si>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</si>
  <si>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</si>
  <si>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</si>
  <si>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</si>
  <si>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</si>
  <si>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</si>
  <si>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</si>
  <si>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</si>
  <si>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</si>
  <si>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</si>
  <si>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</si>
  <si>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</si>
  <si>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</si>
  <si>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</si>
  <si>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</si>
  <si>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</si>
  <si>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</si>
  <si>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</si>
  <si>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</si>
  <si>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</si>
  <si>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</si>
  <si>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</si>
  <si>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</si>
  <si>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</si>
  <si>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</si>
  <si>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</si>
  <si>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</si>
  <si>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</si>
  <si>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</si>
  <si>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</si>
  <si>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</si>
  <si>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</si>
  <si>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</si>
  <si>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</si>
  <si>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</si>
  <si>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</si>
  <si>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</si>
  <si>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</si>
  <si>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</si>
  <si>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</si>
  <si>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</si>
  <si>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</si>
  <si>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</si>
  <si>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</si>
  <si>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</si>
  <si>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</si>
  <si>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</si>
  <si>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</si>
  <si>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</si>
  <si>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</si>
  <si>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</si>
  <si>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</si>
  <si>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</si>
  <si>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</si>
  <si>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</si>
  <si>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</si>
  <si>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</si>
  <si>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</si>
  <si>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</si>
  <si>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</si>
  <si>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</si>
  <si>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</si>
  <si>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</si>
  <si>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</si>
  <si>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</si>
  <si>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</si>
  <si>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</si>
  <si>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</si>
  <si>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</si>
  <si>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</si>
  <si>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</si>
  <si>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</si>
  <si>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</si>
  <si>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</si>
  <si>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</si>
  <si>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</si>
  <si>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</si>
  <si>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</si>
  <si>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</si>
  <si>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</si>
  <si>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</si>
  <si>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</si>
  <si>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</si>
  <si>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</si>
  <si>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</si>
  <si>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</si>
  <si>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</si>
  <si>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</si>
  <si>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</si>
  <si>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</si>
  <si>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</si>
  <si>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</si>
  <si>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</si>
  <si>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</si>
  <si>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</si>
  <si>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</si>
  <si>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</si>
  <si>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</si>
  <si>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</si>
  <si>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</si>
  <si>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</si>
  <si>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</si>
  <si>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</si>
  <si>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</si>
  <si>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</si>
  <si>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</si>
  <si>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</si>
  <si>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</si>
  <si>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</si>
  <si>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</si>
  <si>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</si>
  <si>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</si>
  <si>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</si>
  <si>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</si>
  <si>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</si>
  <si>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</si>
  <si>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</si>
  <si>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</si>
  <si>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</si>
  <si>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</si>
  <si>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</si>
  <si>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</si>
  <si>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</si>
  <si>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</si>
  <si>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</si>
  <si>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</si>
  <si>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</si>
  <si>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</si>
  <si>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</si>
  <si>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</si>
  <si>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</si>
  <si>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</si>
  <si>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</si>
  <si>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</si>
  <si>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</si>
  <si>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</si>
  <si>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</si>
  <si>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</si>
  <si>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</si>
  <si>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</si>
  <si>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</si>
  <si>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</si>
  <si>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</si>
  <si>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</si>
  <si>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</si>
  <si>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</si>
  <si>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</si>
  <si>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</si>
  <si>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</si>
  <si>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</si>
  <si>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</si>
  <si>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</si>
  <si>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</si>
  <si>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</si>
  <si>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</si>
  <si>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</si>
  <si>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</si>
  <si>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</si>
  <si>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</si>
  <si>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</si>
  <si>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</si>
  <si>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</si>
  <si>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</si>
  <si>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</si>
  <si>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</si>
  <si>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</si>
  <si>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</si>
  <si>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</si>
  <si>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</si>
  <si>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</si>
  <si>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</si>
  <si>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</si>
  <si>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</si>
  <si>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</si>
  <si>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</si>
  <si>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</si>
  <si>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</si>
  <si>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</si>
  <si>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</si>
  <si>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</si>
  <si>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</si>
  <si>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</si>
  <si>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</si>
  <si>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</si>
  <si>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</si>
  <si>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</si>
  <si>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</si>
  <si>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</si>
  <si>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</si>
  <si>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</si>
  <si>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</si>
  <si>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</si>
  <si>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</si>
  <si>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</si>
  <si>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</si>
  <si>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</si>
  <si>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</si>
  <si>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</si>
  <si>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</si>
  <si>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</si>
  <si>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</si>
  <si>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</si>
  <si>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</si>
  <si>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</si>
  <si>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</si>
  <si>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</si>
  <si>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</si>
  <si>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</si>
  <si>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</si>
  <si>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</si>
  <si>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</si>
  <si>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</si>
  <si>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</si>
  <si>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</si>
  <si>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</si>
  <si>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</si>
  <si>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</si>
  <si>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</si>
  <si>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</si>
  <si>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</si>
  <si>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</si>
  <si>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</si>
  <si>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</si>
  <si>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</si>
  <si>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</si>
  <si>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</si>
  <si>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</si>
  <si>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</si>
  <si>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</si>
  <si>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</si>
  <si>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</si>
  <si>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</si>
  <si>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</si>
  <si>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</si>
  <si>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</si>
  <si>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</si>
  <si>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</si>
  <si>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</si>
  <si>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</si>
  <si>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</si>
  <si>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</si>
  <si>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</si>
  <si>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</si>
  <si>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</si>
  <si>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</si>
  <si>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</si>
  <si>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</si>
  <si>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</si>
  <si>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</si>
  <si>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</si>
  <si>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</si>
  <si>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</si>
  <si>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</si>
  <si>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</si>
  <si>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</si>
  <si>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</si>
  <si>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</si>
  <si>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</si>
  <si>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</si>
  <si>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</si>
  <si>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</si>
  <si>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</si>
  <si>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</si>
  <si>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</si>
  <si>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</si>
  <si>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</si>
  <si>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</si>
  <si>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</si>
  <si>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</si>
  <si>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</si>
  <si>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</si>
  <si>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</si>
  <si>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</si>
  <si>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</si>
  <si>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</si>
  <si>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</si>
  <si>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</si>
  <si>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</si>
  <si>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</si>
  <si>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</si>
  <si>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</si>
  <si>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</si>
  <si>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</si>
  <si>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</si>
  <si>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</si>
  <si>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</si>
  <si>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</si>
  <si>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</si>
  <si>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</si>
  <si>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</si>
  <si>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</si>
  <si>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</si>
  <si>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</si>
  <si>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</si>
  <si>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</si>
  <si>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</si>
  <si>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</si>
  <si>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</si>
  <si>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</si>
  <si>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</si>
  <si>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</si>
  <si>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</si>
  <si>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</si>
  <si>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</si>
  <si>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</si>
  <si>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</si>
  <si>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</si>
  <si>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</si>
  <si>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</si>
  <si>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</si>
  <si>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</si>
  <si>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</si>
  <si>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</si>
  <si>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</si>
  <si>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</si>
  <si>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</si>
  <si>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</si>
  <si>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</si>
  <si>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</si>
  <si>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</si>
  <si>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</si>
  <si>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</si>
  <si>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</si>
  <si>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</si>
  <si>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</si>
  <si>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</si>
  <si>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</si>
  <si>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</si>
  <si>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</si>
  <si>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</si>
  <si>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</si>
  <si>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</si>
  <si>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</si>
  <si>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</si>
  <si>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</si>
  <si>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</si>
  <si>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</si>
  <si>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</si>
  <si>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</si>
  <si>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</si>
  <si>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</si>
  <si>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</si>
  <si>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</si>
  <si>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</si>
  <si>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</si>
  <si>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</si>
  <si>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</si>
  <si>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</si>
  <si>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</si>
  <si>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</si>
  <si>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</si>
  <si>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</si>
  <si>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</si>
  <si>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</si>
  <si>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</si>
  <si>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</si>
  <si>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</si>
  <si>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</si>
  <si>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</si>
  <si>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</si>
  <si>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</si>
  <si>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</si>
  <si>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</si>
  <si>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</si>
  <si>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</si>
  <si>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</si>
  <si>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</si>
  <si>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</si>
  <si>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</si>
  <si>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</si>
  <si>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</si>
  <si>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</si>
  <si>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</si>
  <si>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</si>
  <si>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</si>
  <si>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</si>
  <si>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</si>
  <si>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</si>
  <si>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</si>
  <si>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</si>
  <si>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</si>
  <si>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</si>
  <si>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</si>
  <si>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</si>
  <si>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</si>
  <si>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</si>
  <si>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</si>
  <si>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</si>
  <si>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</si>
  <si>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</si>
  <si>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</si>
  <si>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</si>
  <si>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</si>
  <si>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</si>
  <si>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</si>
  <si>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</si>
  <si>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</si>
  <si>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</si>
  <si>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</si>
  <si>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</si>
  <si>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</si>
  <si>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</si>
  <si>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</si>
  <si>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</si>
  <si>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</si>
  <si>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</si>
  <si>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</si>
  <si>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</si>
  <si>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</si>
  <si>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</si>
  <si>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</si>
  <si>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</si>
  <si>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</si>
  <si>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</si>
  <si>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</si>
  <si>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</si>
  <si>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</si>
  <si>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</si>
  <si>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</si>
  <si>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</si>
  <si>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</si>
  <si>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</si>
  <si>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</si>
  <si>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</si>
  <si>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</si>
  <si>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</si>
  <si>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</si>
  <si>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</si>
  <si>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</si>
  <si>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</si>
  <si>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</si>
  <si>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</si>
  <si>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</si>
  <si>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</si>
  <si>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</si>
  <si>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</si>
  <si>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</si>
  <si>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</si>
  <si>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</si>
  <si>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</si>
  <si>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</si>
  <si>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</si>
  <si>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</si>
  <si>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</si>
  <si>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</si>
  <si>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</si>
  <si>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</si>
  <si>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</si>
  <si>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</si>
  <si>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</si>
  <si>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</si>
  <si>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</si>
  <si>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</si>
  <si>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</si>
  <si>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</si>
  <si>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</si>
  <si>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</si>
  <si>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</si>
  <si>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</si>
  <si>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</si>
  <si>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</si>
  <si>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</si>
  <si>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</si>
  <si>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</si>
  <si>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</si>
  <si>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</si>
  <si>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</si>
  <si>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</si>
  <si>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</si>
  <si>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</si>
  <si>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</si>
  <si>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</si>
  <si>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</si>
  <si>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</si>
  <si>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</si>
  <si>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</si>
  <si>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</si>
  <si>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</si>
  <si>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</si>
  <si>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</si>
  <si>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</si>
  <si>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</si>
  <si>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</si>
  <si>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</si>
  <si>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</si>
  <si>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</si>
  <si>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</si>
  <si>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</si>
  <si>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</si>
  <si>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</si>
  <si>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</si>
  <si>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</si>
  <si>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</si>
  <si>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</si>
  <si>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</si>
  <si>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</si>
  <si>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</si>
  <si>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</si>
  <si>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</si>
  <si>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</si>
  <si>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</si>
  <si>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</si>
  <si>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</si>
  <si>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</si>
  <si>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</si>
  <si>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</si>
  <si>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</si>
  <si>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</si>
  <si>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</si>
  <si>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</si>
  <si>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</si>
  <si>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</si>
  <si>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</si>
  <si>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</si>
  <si>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</si>
  <si>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</si>
  <si>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</si>
  <si>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</si>
  <si>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</si>
  <si>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</si>
  <si>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</si>
  <si>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</si>
  <si>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</si>
  <si>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</si>
  <si>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</si>
  <si>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</si>
  <si>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</si>
  <si>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</si>
  <si>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</si>
  <si>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</si>
  <si>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</si>
  <si>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</si>
  <si>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</si>
  <si>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</si>
  <si>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</si>
  <si>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</si>
  <si>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</si>
  <si>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</si>
  <si>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</si>
  <si>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</si>
  <si>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</si>
  <si>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</si>
  <si>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</si>
  <si>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</si>
  <si>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</si>
  <si>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</si>
  <si>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</si>
  <si>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</si>
  <si>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</si>
  <si>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</si>
  <si>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</si>
  <si>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</si>
  <si>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</si>
  <si>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</si>
  <si>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</si>
  <si>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</si>
  <si>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</si>
  <si>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</si>
  <si>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</si>
  <si>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</si>
  <si>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</si>
  <si>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</si>
  <si>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</si>
  <si>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</si>
  <si>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</si>
  <si>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</si>
  <si>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</si>
  <si>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</si>
  <si>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</si>
  <si>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</si>
  <si>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</si>
  <si>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</si>
  <si>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</si>
  <si>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</si>
  <si>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</si>
  <si>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</si>
  <si>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</si>
  <si>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</si>
  <si>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</si>
  <si>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</si>
  <si>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</si>
  <si>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</si>
  <si>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</si>
  <si>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</si>
  <si>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</si>
  <si>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</si>
  <si>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</si>
  <si>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</si>
  <si>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</si>
  <si>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</si>
  <si>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</si>
  <si>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</si>
  <si>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</si>
  <si>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</si>
  <si>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</si>
  <si>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</si>
  <si>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</si>
  <si>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</si>
  <si>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</si>
  <si>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</si>
  <si>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</si>
  <si>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</si>
  <si>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</si>
  <si>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</si>
  <si>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</si>
  <si>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</si>
  <si>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</si>
  <si>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</si>
  <si>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</si>
  <si>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</si>
  <si>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</si>
  <si>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</si>
  <si>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</si>
  <si>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</si>
  <si>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</si>
  <si>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</si>
  <si>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</si>
  <si>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</si>
  <si>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</si>
  <si>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</si>
  <si>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</si>
  <si>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</si>
  <si>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</si>
  <si>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</si>
  <si>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</si>
  <si>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</si>
  <si>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</si>
  <si>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</si>
  <si>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</si>
  <si>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</si>
  <si>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</si>
  <si>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</si>
  <si>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</si>
  <si>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</si>
  <si>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</si>
  <si>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</si>
  <si>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</si>
  <si>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</si>
  <si>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</si>
  <si>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</si>
  <si>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</si>
  <si>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</si>
  <si>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</si>
  <si>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</si>
  <si>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</si>
  <si>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</si>
  <si>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</si>
  <si>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</si>
  <si>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</si>
  <si>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</si>
  <si>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</si>
  <si>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</si>
  <si>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</si>
  <si>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</si>
  <si>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</si>
  <si>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</si>
  <si>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</si>
  <si>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</si>
  <si>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</si>
  <si>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</si>
  <si>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</si>
  <si>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</si>
  <si>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</si>
  <si>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</si>
  <si>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</si>
  <si>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</si>
  <si>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</si>
  <si>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</si>
  <si>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</si>
  <si>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</si>
  <si>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</si>
  <si>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</si>
  <si>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</si>
  <si>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</si>
  <si>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</si>
  <si>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</si>
  <si>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</si>
  <si>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</si>
  <si>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</si>
  <si>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</si>
  <si>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</si>
  <si>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</si>
  <si>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</si>
  <si>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</si>
  <si>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</si>
  <si>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</si>
  <si>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</si>
  <si>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</si>
  <si>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</si>
  <si>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</si>
  <si>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</si>
  <si>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</si>
  <si>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</si>
  <si>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</si>
  <si>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</si>
  <si>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</si>
  <si>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</si>
  <si>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</si>
  <si>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</si>
  <si>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</si>
  <si>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</si>
  <si>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</si>
  <si>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</si>
  <si>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</si>
  <si>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</si>
  <si>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</si>
  <si>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</si>
  <si>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</si>
  <si>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</si>
  <si>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</si>
  <si>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</si>
  <si>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</si>
  <si>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</si>
  <si>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</si>
  <si>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</si>
  <si>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</si>
  <si>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</si>
  <si>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</si>
  <si>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</si>
  <si>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</si>
  <si>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</si>
  <si>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</si>
  <si>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</si>
  <si>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</si>
  <si>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</si>
  <si>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</si>
  <si>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</si>
  <si>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</si>
  <si>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</si>
  <si>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</si>
  <si>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</si>
  <si>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</si>
  <si>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</si>
  <si>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</si>
  <si>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</si>
  <si>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</si>
  <si>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</si>
  <si>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</si>
  <si>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</si>
  <si>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</si>
  <si>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</si>
  <si>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</si>
  <si>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</si>
  <si>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</si>
  <si>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</si>
  <si>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</si>
  <si>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</si>
  <si>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</si>
  <si>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</si>
  <si>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</si>
  <si>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</si>
  <si>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</si>
  <si>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</si>
  <si>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</si>
  <si>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</si>
  <si>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</si>
  <si>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</si>
  <si>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</si>
  <si>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</si>
  <si>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</si>
  <si>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</si>
  <si>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</si>
  <si>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</si>
  <si>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</si>
  <si>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</si>
  <si>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</si>
  <si>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</si>
  <si>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</si>
  <si>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</si>
  <si>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</si>
  <si>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</si>
  <si>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</si>
  <si>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</si>
  <si>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</si>
  <si>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</si>
  <si>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</si>
  <si>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</si>
  <si>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</si>
  <si>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</si>
  <si>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</si>
  <si>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</si>
  <si>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</si>
  <si>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</si>
  <si>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</si>
  <si>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</si>
  <si>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</si>
  <si>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</si>
  <si>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</si>
  <si>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</si>
  <si>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</si>
  <si>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</si>
  <si>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</si>
  <si>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</si>
  <si>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</si>
  <si>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</si>
  <si>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</si>
  <si>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</si>
  <si>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</si>
  <si>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</si>
  <si>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</si>
  <si>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</si>
  <si>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</si>
  <si>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</si>
  <si>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</si>
  <si>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</si>
  <si>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</si>
  <si>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</si>
  <si>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</si>
  <si>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</si>
  <si>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</si>
  <si>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</si>
  <si>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</si>
  <si>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</si>
  <si>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</si>
  <si>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</si>
  <si>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</si>
  <si>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</si>
  <si>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</si>
  <si>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</si>
  <si>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</si>
  <si>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</si>
  <si>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</si>
  <si>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</si>
  <si>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</si>
  <si>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</si>
  <si>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</si>
  <si>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</si>
  <si>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</si>
  <si>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</si>
  <si>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</si>
  <si>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</si>
  <si>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</si>
  <si>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</si>
  <si>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</si>
  <si>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</si>
  <si>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</si>
  <si>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</si>
  <si>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</si>
  <si>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</si>
  <si>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</si>
  <si>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</si>
  <si>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</si>
  <si>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</si>
  <si>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</si>
  <si>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</si>
  <si>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</si>
  <si>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</si>
  <si>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</si>
  <si>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</si>
  <si>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</si>
  <si>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</si>
  <si>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</si>
  <si>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</si>
  <si>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</si>
  <si>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</si>
  <si>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</si>
  <si>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</si>
  <si>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</si>
  <si>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</si>
  <si>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</si>
  <si>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</si>
  <si>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</si>
  <si>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</si>
  <si>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</si>
  <si>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</si>
  <si>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</si>
  <si>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</si>
  <si>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</si>
  <si>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</si>
  <si>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</si>
  <si>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</si>
  <si>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</si>
  <si>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</si>
  <si>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</si>
  <si>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</si>
  <si>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</si>
  <si>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</si>
  <si>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</si>
  <si>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</si>
  <si>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</si>
  <si>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</si>
  <si>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</si>
  <si>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</si>
  <si>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</si>
  <si>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</si>
  <si>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</si>
  <si>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</si>
  <si>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</si>
  <si>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</si>
  <si>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</si>
  <si>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</si>
  <si>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</si>
  <si>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</si>
  <si>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</si>
  <si>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</si>
  <si>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</si>
  <si>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</si>
  <si>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</si>
  <si>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</si>
  <si>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</si>
  <si>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</si>
  <si>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</si>
  <si>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</si>
  <si>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</si>
  <si>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</si>
  <si>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</si>
  <si>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</si>
  <si>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</si>
  <si>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</si>
  <si>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</si>
  <si>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</si>
  <si>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</si>
  <si>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</si>
  <si>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</si>
  <si>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</si>
  <si>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</si>
  <si>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</si>
  <si>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</si>
  <si>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</si>
  <si>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</si>
  <si>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</si>
  <si>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</si>
  <si>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</si>
  <si>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</si>
  <si>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</si>
  <si>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</si>
  <si>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</si>
  <si>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</si>
  <si>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</si>
  <si>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</si>
  <si>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</si>
  <si>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</si>
  <si>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</si>
  <si>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</si>
  <si>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</si>
  <si>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</si>
  <si>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</si>
  <si>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</si>
  <si>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</si>
  <si>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</si>
  <si>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</si>
  <si>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</si>
  <si>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</si>
  <si>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</si>
  <si>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</si>
  <si>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</si>
  <si>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</si>
  <si>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</si>
  <si>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</si>
  <si>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</si>
  <si>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</si>
  <si>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</si>
  <si>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</si>
  <si>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</si>
  <si>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</si>
  <si>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</si>
  <si>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</si>
  <si>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</si>
  <si>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</si>
  <si>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</si>
  <si>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</si>
  <si>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</si>
  <si>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</si>
  <si>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</si>
  <si>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</si>
  <si>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</si>
  <si>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</si>
  <si>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</si>
  <si>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</si>
  <si>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</si>
  <si>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</si>
  <si>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</si>
  <si>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</si>
  <si>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</si>
  <si>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</si>
  <si>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</si>
  <si>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</si>
  <si>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</si>
  <si>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</si>
  <si>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</si>
  <si>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</si>
  <si>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</si>
  <si>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</si>
  <si>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</si>
  <si>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</si>
  <si>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</si>
  <si>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</si>
  <si>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</si>
  <si>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</si>
  <si>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</si>
  <si>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</si>
  <si>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</si>
  <si>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</si>
  <si>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</si>
  <si>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</si>
  <si>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</si>
  <si>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</si>
  <si>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</si>
  <si>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</si>
  <si>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</si>
  <si>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</si>
  <si>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</si>
  <si>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</si>
  <si>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</si>
  <si>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</si>
  <si>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</si>
  <si>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</si>
  <si>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</si>
  <si>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</si>
  <si>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</si>
  <si>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</si>
  <si>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</si>
  <si>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</si>
  <si>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</si>
  <si>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</si>
  <si>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</si>
  <si>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</si>
  <si>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</si>
  <si>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</si>
  <si>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</si>
  <si>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</si>
  <si>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</si>
  <si>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</si>
  <si>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</si>
  <si>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</si>
  <si>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</si>
  <si>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</si>
  <si>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</si>
  <si>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</si>
  <si>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</si>
  <si>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</si>
  <si>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</si>
  <si>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</si>
  <si>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</si>
  <si>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</si>
  <si>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</si>
  <si>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</si>
  <si>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</si>
  <si>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</si>
  <si>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</si>
  <si>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</si>
  <si>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</si>
  <si>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</si>
  <si>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</si>
  <si>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</si>
  <si>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</si>
  <si>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</si>
  <si>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</si>
  <si>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</si>
  <si>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</si>
  <si>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</si>
  <si>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</si>
  <si>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</si>
  <si>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</si>
  <si>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</si>
  <si>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</si>
  <si>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</si>
  <si>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</si>
  <si>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</si>
  <si>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</si>
  <si>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</si>
  <si>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</si>
  <si>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</si>
  <si>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</si>
  <si>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</si>
  <si>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</si>
  <si>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</si>
  <si>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</si>
  <si>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</si>
  <si>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</si>
  <si>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</si>
  <si>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</si>
  <si>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</si>
  <si>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</si>
  <si>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</si>
  <si>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</si>
  <si>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</si>
  <si>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</si>
  <si>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</si>
  <si>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</si>
  <si>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</si>
  <si>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</si>
  <si>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</si>
  <si>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</si>
  <si>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</si>
  <si>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</si>
  <si>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</si>
  <si>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</si>
  <si>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</si>
  <si>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</si>
  <si>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</si>
  <si>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</si>
  <si>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</si>
  <si>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</si>
  <si>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</si>
  <si>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</si>
  <si>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</si>
  <si>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</si>
  <si>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</si>
  <si>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</si>
  <si>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</si>
  <si>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</si>
  <si>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</si>
  <si>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</si>
  <si>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</si>
  <si>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</si>
  <si>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</si>
  <si>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</si>
  <si>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</si>
  <si>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</si>
  <si>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</si>
  <si>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</si>
  <si>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</si>
  <si>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</si>
  <si>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</si>
  <si>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</si>
  <si>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</si>
  <si>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</si>
  <si>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</si>
  <si>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</si>
  <si>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</si>
  <si>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</si>
  <si>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</si>
  <si>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</si>
  <si>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</si>
  <si>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</si>
  <si>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</si>
  <si>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</si>
  <si>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</si>
  <si>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</si>
  <si>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</si>
  <si>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</si>
  <si>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</si>
  <si>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</si>
  <si>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</si>
  <si>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</si>
  <si>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</si>
  <si>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</si>
  <si>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</si>
  <si>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</si>
  <si>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</si>
  <si>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</si>
  <si>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</si>
  <si>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</si>
  <si>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</si>
  <si>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</si>
  <si>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</si>
  <si>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</si>
  <si>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</si>
  <si>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</si>
  <si>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</si>
  <si>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</si>
  <si>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</si>
  <si>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</si>
  <si>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</si>
  <si>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</si>
  <si>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</si>
  <si>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</si>
  <si>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</si>
  <si>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</si>
  <si>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</si>
  <si>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</si>
  <si>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</si>
  <si>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</si>
  <si>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</si>
  <si>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</si>
  <si>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</si>
  <si>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</si>
  <si>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</si>
  <si>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</si>
  <si>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</si>
  <si>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</si>
  <si>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</si>
  <si>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</si>
  <si>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</si>
  <si>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</si>
  <si>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</si>
  <si>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</si>
  <si>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</si>
  <si>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</si>
  <si>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</si>
  <si>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</si>
  <si>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</si>
  <si>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</si>
  <si>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</si>
  <si>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</si>
  <si>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</si>
  <si>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</si>
  <si>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</si>
  <si>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</si>
  <si>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</si>
  <si>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</si>
  <si>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</si>
  <si>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</si>
  <si>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</si>
  <si>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</si>
  <si>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</si>
  <si>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</si>
  <si>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</si>
  <si>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</si>
  <si>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</si>
  <si>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</si>
  <si>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</si>
  <si>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</si>
  <si>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</si>
  <si>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</si>
  <si>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</si>
  <si>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</si>
  <si>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</si>
  <si>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</si>
  <si>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</si>
  <si>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</si>
  <si>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</si>
  <si>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</si>
  <si>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</si>
  <si>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</si>
  <si>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</si>
  <si>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</si>
  <si>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</si>
  <si>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</si>
  <si>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</si>
  <si>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</si>
  <si>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</si>
  <si>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</si>
  <si>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</si>
  <si>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</si>
  <si>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</si>
  <si>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</si>
  <si>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</si>
  <si>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</si>
  <si>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</si>
  <si>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</si>
  <si>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</si>
  <si>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</si>
  <si>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</si>
  <si>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</si>
  <si>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</si>
  <si>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</si>
  <si>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</si>
  <si>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</si>
  <si>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</si>
  <si>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</si>
  <si>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</si>
  <si>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</si>
  <si>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</si>
  <si>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</si>
  <si>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</si>
  <si>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</si>
  <si>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</si>
  <si>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</si>
  <si>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</si>
  <si>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</si>
  <si>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</si>
  <si>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</si>
  <si>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</si>
  <si>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</si>
  <si>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</si>
  <si>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</si>
  <si>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</si>
  <si>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</si>
  <si>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</si>
  <si>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</si>
  <si>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</si>
  <si>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</si>
  <si>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</si>
  <si>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</si>
  <si>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</si>
  <si>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</si>
  <si>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</si>
  <si>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</si>
  <si>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</si>
  <si>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</si>
  <si>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</si>
  <si>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</si>
  <si>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</si>
  <si>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</si>
  <si>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</si>
  <si>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</si>
  <si>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</si>
  <si>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</si>
  <si>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</si>
  <si>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</si>
  <si>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</si>
  <si>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</si>
  <si>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</si>
  <si>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</si>
  <si>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</si>
  <si>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</si>
  <si>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</si>
  <si>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</si>
  <si>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</si>
  <si>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</si>
  <si>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</si>
  <si>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</si>
  <si>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</si>
  <si>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</si>
  <si>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</si>
  <si>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</si>
  <si>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</si>
  <si>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</si>
  <si>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</si>
  <si>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</si>
  <si>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</si>
  <si>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</si>
  <si>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</si>
  <si>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</si>
  <si>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</si>
  <si>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</si>
  <si>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</si>
  <si>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</si>
  <si>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</si>
  <si>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</si>
  <si>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</si>
  <si>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</si>
  <si>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</si>
  <si>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</si>
  <si>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</si>
  <si>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</si>
  <si>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</si>
  <si>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</si>
  <si>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</si>
  <si>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</si>
  <si>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</si>
  <si>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</si>
  <si>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</si>
  <si>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</si>
  <si>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</si>
  <si>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</si>
  <si>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</si>
  <si>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</si>
  <si>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</si>
  <si>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</si>
  <si>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</si>
  <si>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</si>
  <si>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</si>
  <si>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</si>
  <si>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</si>
  <si>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</si>
  <si>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</si>
  <si>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</si>
  <si>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</si>
  <si>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</si>
  <si>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</si>
  <si>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</si>
  <si>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</si>
  <si>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</si>
  <si>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</si>
  <si>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</si>
  <si>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</si>
  <si>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</si>
  <si>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</si>
  <si>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</si>
  <si>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</si>
  <si>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</si>
  <si>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</si>
  <si>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</si>
  <si>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</si>
  <si>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</si>
  <si>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</si>
  <si>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</si>
  <si>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</si>
  <si>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</si>
  <si>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</si>
  <si>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</si>
  <si>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</si>
  <si>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</si>
  <si>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</si>
  <si>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</si>
  <si>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</si>
  <si>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</si>
  <si>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</si>
  <si>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</si>
  <si>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</si>
  <si>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</si>
  <si>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</si>
  <si>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</si>
  <si>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</si>
  <si>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</si>
  <si>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</si>
  <si>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</si>
  <si>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</si>
  <si>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</si>
  <si>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</si>
  <si>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</si>
  <si>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</si>
  <si>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</si>
  <si>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</si>
  <si>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</si>
  <si>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</si>
  <si>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</si>
  <si>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</si>
  <si>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</si>
  <si>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</si>
  <si>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</si>
  <si>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</si>
  <si>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</si>
  <si>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</si>
  <si>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</si>
  <si>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</si>
  <si>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</si>
  <si>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</si>
  <si>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</si>
  <si>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</si>
  <si>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</si>
  <si>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</si>
  <si>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</si>
  <si>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</si>
  <si>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</si>
  <si>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</si>
  <si>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</si>
  <si>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</si>
  <si>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</si>
  <si>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</si>
  <si>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</si>
  <si>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</si>
  <si>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</si>
  <si>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</si>
  <si>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</si>
  <si>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</si>
  <si>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</si>
  <si>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</si>
  <si>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</si>
  <si>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</si>
  <si>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</si>
  <si>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</si>
  <si>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</si>
  <si>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</si>
  <si>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</si>
  <si>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</si>
  <si>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</si>
  <si>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</si>
  <si>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</si>
  <si>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</si>
  <si>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</si>
  <si>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</si>
  <si>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</si>
  <si>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</si>
  <si>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</si>
  <si>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</si>
  <si>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</si>
  <si>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</si>
  <si>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</si>
  <si>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</si>
  <si>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</si>
  <si>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</si>
  <si>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</si>
  <si>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</si>
  <si>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</si>
  <si>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</si>
  <si>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</si>
  <si>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</si>
  <si>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</si>
  <si>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</si>
  <si>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</si>
  <si>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</si>
  <si>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</si>
  <si>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</si>
  <si>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</si>
  <si>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</si>
  <si>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</si>
  <si>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</si>
  <si>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</si>
  <si>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</si>
  <si>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</si>
  <si>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</si>
  <si>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</si>
  <si>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</si>
  <si>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</si>
  <si>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</si>
  <si>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</si>
  <si>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</si>
  <si>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</si>
  <si>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</si>
  <si>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</si>
  <si>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</si>
  <si>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</si>
  <si>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</si>
  <si>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</si>
  <si>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</si>
  <si>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</si>
  <si>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</si>
  <si>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</si>
  <si>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</si>
  <si>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</si>
  <si>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</si>
  <si>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</si>
  <si>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</si>
  <si>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</si>
  <si>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</si>
  <si>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</si>
  <si>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</si>
  <si>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</si>
  <si>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</si>
  <si>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</si>
  <si>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</si>
  <si>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</si>
  <si>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</si>
  <si>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</si>
  <si>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</si>
  <si>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</si>
  <si>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</si>
  <si>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</si>
  <si>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</si>
  <si>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</si>
  <si>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</si>
  <si>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</si>
  <si>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</si>
  <si>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</si>
  <si>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</si>
  <si>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</si>
  <si>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</si>
  <si>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</si>
  <si>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</si>
  <si>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</si>
  <si>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</si>
  <si>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</si>
  <si>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</si>
  <si>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</si>
  <si>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</si>
  <si>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</si>
  <si>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</si>
  <si>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</si>
  <si>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</si>
  <si>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</si>
  <si>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</si>
  <si>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</si>
  <si>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</si>
  <si>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</si>
  <si>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</si>
  <si>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</si>
  <si>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</si>
  <si>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</si>
  <si>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</si>
  <si>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</si>
  <si>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</si>
  <si>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</si>
  <si>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</si>
  <si>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</si>
  <si>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</si>
  <si>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</si>
  <si>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</si>
  <si>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</si>
  <si>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</si>
  <si>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</si>
  <si>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</si>
  <si>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</si>
  <si>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</si>
  <si>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</si>
  <si>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</si>
  <si>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</si>
  <si>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</si>
  <si>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</si>
  <si>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</si>
  <si>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</si>
  <si>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</si>
  <si>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</si>
  <si>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</si>
  <si>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</si>
  <si>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</si>
  <si>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</si>
  <si>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</si>
  <si>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</si>
  <si>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</si>
  <si>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</si>
  <si>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</si>
  <si>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</si>
  <si>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</si>
  <si>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</si>
  <si>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</si>
  <si>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</si>
  <si>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</si>
  <si>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</si>
  <si>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</si>
  <si>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</si>
  <si>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</si>
  <si>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</si>
  <si>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</si>
  <si>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</si>
  <si>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</si>
  <si>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</si>
  <si>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</si>
  <si>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</si>
  <si>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</si>
  <si>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</si>
  <si>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</si>
  <si>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</si>
  <si>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</si>
  <si>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</si>
  <si>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</si>
  <si>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</si>
  <si>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</si>
  <si>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</si>
  <si>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</si>
  <si>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</si>
  <si>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</si>
  <si>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</si>
  <si>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</si>
  <si>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</si>
  <si>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</si>
  <si>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</si>
  <si>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</si>
  <si>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</si>
  <si>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</si>
  <si>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</si>
  <si>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</si>
  <si>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</si>
  <si>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</si>
  <si>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</si>
  <si>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</si>
  <si>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</si>
  <si>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</si>
  <si>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</si>
  <si>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</si>
  <si>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</si>
  <si>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</si>
  <si>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</si>
  <si>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</si>
  <si>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</si>
  <si>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</si>
  <si>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</si>
  <si>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</si>
  <si>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</si>
  <si>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</si>
  <si>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</si>
  <si>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</si>
  <si>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</si>
  <si>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</si>
  <si>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</si>
  <si>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</si>
  <si>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</si>
  <si>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</si>
  <si>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</si>
  <si>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</si>
  <si>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</si>
  <si>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</si>
  <si>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</si>
  <si>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</si>
  <si>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</si>
  <si>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</si>
  <si>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</si>
  <si>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</si>
  <si>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</si>
  <si>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</si>
  <si>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</si>
  <si>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</si>
  <si>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</si>
  <si>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</si>
  <si>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</si>
  <si>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</si>
  <si>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</si>
  <si>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</si>
  <si>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</si>
  <si>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</si>
  <si>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</si>
  <si>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</si>
  <si>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</si>
  <si>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</si>
  <si>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</si>
  <si>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</si>
  <si>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</si>
  <si>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</si>
  <si>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</si>
  <si>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</si>
  <si>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</si>
  <si>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</si>
  <si>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</si>
  <si>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</si>
  <si>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</si>
  <si>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</si>
  <si>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</si>
  <si>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</si>
  <si>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</si>
  <si>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</si>
  <si>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</si>
  <si>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</si>
  <si>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</si>
  <si>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</si>
  <si>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</si>
  <si>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</si>
  <si>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</si>
  <si>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</si>
  <si>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</si>
  <si>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</si>
  <si>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</si>
  <si>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</si>
  <si>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</si>
  <si>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</si>
  <si>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</si>
  <si>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</si>
  <si>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</si>
  <si>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</si>
  <si>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</si>
  <si>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</si>
  <si>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</si>
  <si>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</si>
  <si>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</si>
  <si>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</si>
  <si>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</si>
  <si>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</si>
  <si>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</si>
  <si>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</si>
  <si>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</si>
  <si>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</si>
  <si>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</si>
  <si>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</si>
  <si>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</si>
  <si>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</si>
  <si>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</si>
  <si>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</si>
  <si>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</si>
  <si>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</si>
  <si>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</si>
  <si>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</si>
  <si>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</si>
  <si>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</si>
  <si>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</si>
  <si>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</si>
  <si>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</si>
  <si>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</si>
  <si>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</si>
  <si>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</si>
  <si>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</si>
  <si>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</si>
  <si>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</si>
  <si>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</si>
  <si>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</si>
  <si>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</si>
  <si>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</si>
  <si>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</si>
  <si>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</si>
  <si>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</si>
  <si>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</si>
  <si>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</si>
  <si>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</si>
  <si>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</si>
  <si>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</si>
  <si>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</si>
  <si>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</si>
  <si>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</si>
  <si>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</si>
  <si>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</si>
  <si>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</si>
  <si>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</si>
  <si>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</si>
  <si>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</si>
  <si>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</si>
  <si>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</si>
  <si>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</si>
  <si>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</si>
  <si>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</si>
  <si>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</si>
  <si>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</si>
  <si>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</si>
  <si>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</si>
  <si>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</si>
  <si>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</si>
  <si>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</si>
  <si>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</si>
  <si>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</si>
  <si>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</si>
  <si>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</si>
  <si>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</si>
  <si>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</si>
  <si>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</si>
  <si>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</si>
  <si>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</si>
  <si>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</si>
  <si>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</si>
  <si>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</si>
  <si>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</si>
  <si>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</si>
  <si>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</si>
  <si>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</si>
  <si>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</si>
  <si>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</si>
  <si>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</si>
  <si>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</si>
  <si>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</si>
  <si>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</si>
  <si>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</si>
  <si>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</si>
  <si>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</si>
  <si>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</si>
  <si>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</si>
  <si>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</si>
  <si>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</si>
  <si>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</si>
  <si>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</si>
  <si>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</si>
  <si>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</si>
  <si>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</si>
  <si>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</si>
  <si>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</si>
  <si>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</si>
  <si>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</si>
  <si>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</si>
  <si>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</si>
  <si>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</si>
  <si>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</si>
  <si>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</si>
  <si>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</si>
  <si>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</si>
  <si>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</si>
  <si>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</si>
  <si>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</si>
  <si>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</si>
  <si>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</si>
  <si>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</si>
  <si>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</si>
  <si>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</si>
  <si>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</si>
  <si>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</si>
  <si>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</si>
  <si>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</si>
  <si>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</si>
  <si>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</si>
  <si>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</si>
  <si>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</si>
  <si>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</si>
  <si>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</si>
  <si>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</si>
  <si>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</si>
  <si>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</si>
  <si>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</si>
  <si>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</si>
  <si>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</si>
  <si>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</si>
  <si>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</si>
  <si>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</si>
  <si>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</si>
  <si>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</si>
  <si>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</si>
  <si>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</si>
  <si>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</si>
  <si>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</si>
  <si>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</si>
  <si>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</si>
  <si>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</si>
  <si>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</si>
  <si>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</si>
  <si>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</si>
  <si>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</si>
  <si>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</si>
  <si>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</si>
  <si>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</si>
  <si>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</si>
  <si>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</si>
  <si>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</si>
  <si>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</si>
  <si>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</si>
  <si>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</si>
  <si>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</si>
  <si>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</si>
  <si>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</si>
  <si>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</si>
  <si>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</si>
  <si>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</si>
  <si>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</si>
  <si>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</si>
  <si>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</si>
  <si>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</si>
  <si>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</si>
  <si>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</si>
  <si>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</si>
  <si>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</si>
  <si>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</si>
  <si>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</si>
  <si>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</si>
  <si>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</si>
  <si>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</si>
  <si>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</si>
  <si>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</si>
  <si>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</si>
  <si>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</si>
  <si>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</si>
  <si>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</si>
  <si>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</si>
  <si>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</si>
  <si>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</si>
  <si>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</si>
  <si>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</si>
  <si>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</si>
  <si>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</si>
  <si>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</si>
  <si>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</si>
  <si>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</si>
  <si>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</si>
  <si>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</si>
  <si>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</si>
  <si>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</si>
  <si>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</si>
  <si>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</si>
  <si>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</si>
  <si>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</si>
  <si>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</si>
  <si>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</si>
  <si>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</si>
  <si>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</si>
  <si>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</si>
  <si>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</si>
  <si>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</si>
  <si>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</si>
  <si>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</si>
  <si>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</si>
  <si>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</si>
  <si>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</si>
  <si>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</si>
  <si>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</si>
  <si>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</si>
  <si>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</si>
  <si>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</si>
  <si>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</si>
  <si>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</si>
  <si>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</si>
  <si>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</si>
  <si>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</si>
  <si>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</si>
  <si>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</si>
  <si>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</si>
  <si>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</si>
  <si>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</si>
  <si>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</si>
  <si>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</si>
  <si>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</si>
  <si>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</si>
  <si>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</si>
  <si>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</si>
  <si>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</si>
  <si>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</si>
  <si>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</si>
  <si>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</si>
  <si>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</si>
  <si>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</si>
  <si>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</si>
  <si>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</si>
  <si>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</si>
  <si>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</si>
  <si>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</si>
  <si>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</si>
  <si>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</si>
  <si>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</si>
  <si>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</si>
  <si>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</si>
  <si>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</si>
  <si>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</si>
  <si>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</si>
  <si>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</si>
  <si>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</si>
  <si>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</si>
  <si>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</si>
  <si>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</si>
  <si>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</si>
  <si>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</si>
  <si>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</si>
  <si>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</si>
  <si>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</si>
  <si>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</si>
  <si>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</si>
  <si>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</si>
  <si>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</si>
  <si>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</si>
  <si>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</si>
  <si>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</si>
  <si>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</si>
  <si>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</si>
  <si>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</si>
  <si>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</si>
  <si>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</si>
  <si>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</si>
  <si>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</si>
  <si>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</si>
  <si>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</si>
  <si>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</si>
  <si>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</si>
  <si>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</si>
  <si>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</si>
  <si>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</si>
  <si>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</si>
  <si>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</si>
  <si>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</si>
  <si>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</si>
  <si>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</si>
  <si>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</si>
  <si>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</si>
  <si>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</si>
  <si>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</si>
  <si>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</si>
  <si>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</si>
  <si>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</si>
  <si>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</si>
  <si>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</si>
  <si>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</si>
  <si>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</si>
  <si>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</si>
  <si>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</si>
  <si>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</si>
  <si>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</si>
  <si>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</si>
  <si>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</si>
  <si>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</si>
  <si>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</si>
  <si>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</si>
  <si>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</si>
  <si>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</si>
  <si>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</si>
  <si>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</si>
  <si>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</si>
  <si>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</si>
  <si>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</si>
  <si>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</si>
  <si>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</si>
  <si>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</si>
  <si>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</si>
  <si>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</si>
  <si>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</si>
  <si>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</si>
  <si>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</si>
  <si>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</si>
  <si>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</si>
  <si>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</si>
  <si>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</si>
  <si>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</si>
  <si>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</si>
  <si>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</si>
  <si>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</si>
  <si>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</si>
  <si>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</si>
  <si>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</si>
  <si>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</si>
  <si>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</si>
  <si>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</si>
  <si>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</si>
  <si>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</si>
  <si>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</si>
  <si>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</si>
  <si>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</si>
  <si>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</si>
  <si>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</si>
  <si>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</si>
  <si>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</si>
  <si>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</si>
  <si>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</si>
  <si>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</si>
  <si>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</si>
  <si>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</si>
  <si>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</si>
  <si>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</si>
  <si>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</si>
  <si>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</si>
  <si>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</si>
  <si>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</si>
  <si>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</si>
  <si>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</si>
  <si>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</si>
  <si>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</si>
  <si>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</si>
  <si>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</si>
  <si>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</si>
  <si>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</si>
  <si>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</si>
  <si>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</si>
  <si>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</si>
  <si>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</si>
  <si>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</si>
  <si>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</si>
  <si>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</si>
  <si>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</si>
  <si>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</si>
  <si>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</si>
  <si>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</si>
  <si>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</si>
  <si>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</si>
  <si>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</si>
  <si>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</si>
  <si>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</si>
  <si>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</si>
  <si>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</si>
  <si>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</si>
  <si>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</si>
  <si>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</si>
  <si>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</si>
  <si>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</si>
  <si>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</si>
  <si>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</si>
  <si>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</si>
  <si>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</si>
  <si>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</si>
  <si>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</si>
  <si>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</si>
  <si>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</si>
  <si>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</si>
  <si>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</si>
  <si>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</si>
  <si>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</si>
  <si>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</si>
  <si>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</si>
  <si>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</si>
  <si>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</si>
  <si>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</si>
  <si>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</si>
  <si>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</si>
  <si>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</si>
  <si>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</si>
  <si>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</si>
  <si>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</si>
  <si>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</si>
  <si>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</si>
  <si>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</si>
  <si>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</si>
  <si>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</si>
  <si>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</si>
  <si>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</si>
  <si>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</si>
  <si>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</si>
  <si>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</si>
  <si>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</si>
  <si>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</si>
  <si>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</si>
  <si>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</si>
  <si>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</si>
  <si>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</si>
  <si>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</si>
  <si>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</si>
  <si>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</si>
  <si>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</si>
  <si>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</si>
  <si>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</si>
  <si>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</si>
  <si>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</si>
  <si>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</si>
  <si>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</si>
  <si>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</si>
  <si>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</si>
  <si>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</si>
  <si>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</si>
  <si>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</si>
  <si>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</si>
  <si>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</si>
  <si>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</si>
  <si>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</si>
  <si>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</si>
  <si>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</si>
  <si>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</si>
  <si>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</si>
  <si>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</si>
  <si>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</si>
  <si>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</si>
  <si>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</si>
  <si>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</si>
  <si>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</si>
  <si>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</si>
  <si>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</si>
  <si>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</si>
  <si>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</si>
  <si>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</si>
  <si>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</si>
  <si>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</si>
  <si>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</si>
  <si>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</si>
  <si>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</si>
  <si>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</si>
  <si>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</si>
  <si>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</si>
  <si>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</si>
  <si>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</si>
  <si>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</si>
  <si>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</si>
  <si>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</si>
  <si>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</si>
  <si>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</si>
  <si>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</si>
  <si>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</si>
  <si>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</si>
  <si>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</si>
  <si>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</si>
  <si>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</si>
  <si>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</si>
  <si>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</si>
  <si>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</si>
  <si>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</si>
  <si>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</si>
  <si>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</si>
  <si>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</si>
  <si>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</si>
  <si>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</si>
  <si>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</si>
  <si>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</si>
  <si>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</si>
  <si>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</si>
  <si>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</si>
  <si>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</si>
  <si>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</si>
  <si>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</si>
  <si>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</si>
  <si>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</si>
  <si>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</si>
  <si>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</si>
  <si>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</si>
  <si>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</si>
  <si>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</si>
  <si>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</si>
  <si>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</si>
  <si>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</si>
  <si>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</si>
  <si>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</si>
  <si>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</si>
  <si>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</si>
  <si>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</si>
  <si>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</si>
  <si>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</si>
  <si>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</si>
  <si>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</si>
  <si>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</si>
  <si>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</si>
  <si>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</si>
  <si>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</si>
  <si>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</si>
  <si>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</si>
  <si>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</si>
  <si>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</si>
  <si>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</si>
  <si>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</si>
  <si>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</si>
  <si>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</si>
  <si>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</si>
  <si>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</si>
  <si>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</si>
  <si>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</si>
  <si>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</si>
  <si>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</si>
  <si>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</si>
  <si>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</si>
  <si>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</si>
  <si>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</si>
  <si>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</si>
  <si>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</si>
  <si>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</si>
  <si>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</si>
  <si>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</si>
  <si>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</si>
  <si>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</si>
  <si>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</si>
  <si>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</si>
  <si>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</si>
  <si>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</si>
  <si>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</si>
  <si>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</si>
  <si>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</si>
  <si>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</si>
  <si>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</si>
  <si>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</si>
  <si>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</si>
  <si>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</si>
  <si>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</si>
  <si>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</si>
  <si>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</si>
  <si>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</si>
  <si>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</si>
  <si>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</si>
  <si>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</si>
  <si>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</si>
  <si>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</si>
  <si>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</si>
  <si>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</si>
  <si>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</si>
  <si>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</si>
  <si>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</si>
  <si>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</si>
  <si>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</si>
  <si>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</si>
  <si>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</si>
  <si>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</si>
  <si>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</si>
  <si>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</si>
  <si>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</si>
  <si>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</si>
  <si>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</si>
  <si>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</si>
  <si>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</si>
  <si>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</si>
  <si>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</si>
  <si>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</si>
  <si>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</si>
  <si>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</si>
  <si>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</si>
  <si>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</si>
  <si>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</si>
  <si>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</si>
  <si>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</si>
  <si>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</si>
  <si>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</si>
  <si>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</si>
  <si>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</si>
  <si>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</si>
  <si>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</si>
  <si>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</si>
  <si>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</si>
  <si>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</si>
  <si>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</si>
  <si>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</si>
  <si>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</si>
  <si>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</si>
  <si>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</si>
  <si>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</si>
  <si>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</si>
  <si>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</si>
  <si>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</si>
  <si>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</si>
  <si>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</si>
  <si>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</si>
  <si>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</si>
  <si>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</si>
  <si>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</si>
  <si>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</si>
  <si>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</si>
  <si>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</si>
  <si>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</si>
  <si>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</si>
  <si>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</si>
  <si>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</si>
  <si>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</si>
  <si>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</si>
  <si>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</si>
  <si>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</si>
  <si>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</si>
  <si>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</si>
  <si>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</si>
  <si>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</si>
  <si>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</si>
  <si>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</si>
  <si>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</si>
  <si>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</si>
  <si>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</si>
  <si>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</si>
  <si>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</si>
  <si>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</si>
  <si>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</si>
  <si>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</si>
  <si>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</si>
  <si>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</si>
  <si>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</si>
  <si>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</si>
  <si>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</si>
  <si>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</si>
  <si>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</si>
  <si>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</si>
  <si>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</si>
  <si>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</si>
  <si>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</si>
  <si>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</si>
  <si>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</si>
  <si>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</si>
  <si>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</si>
  <si>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</si>
  <si>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</si>
  <si>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</si>
  <si>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</si>
  <si>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</si>
  <si>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</si>
  <si>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</si>
  <si>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</si>
  <si>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</si>
  <si>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</si>
  <si>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</si>
  <si>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</si>
  <si>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</si>
  <si>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</si>
  <si>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</si>
  <si>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</si>
  <si>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</si>
  <si>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</si>
  <si>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</si>
  <si>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</si>
  <si>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</si>
  <si>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</si>
  <si>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</si>
  <si>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</si>
  <si>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</si>
  <si>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</si>
  <si>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</si>
  <si>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</si>
  <si>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</si>
  <si>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</si>
  <si>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</si>
  <si>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</si>
  <si>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</si>
  <si>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</si>
  <si>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</si>
  <si>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</si>
  <si>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</si>
  <si>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</si>
  <si>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</si>
  <si>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</si>
  <si>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</si>
  <si>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</si>
  <si>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</si>
  <si>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</si>
  <si>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</si>
  <si>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</si>
  <si>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</si>
  <si>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</si>
  <si>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</si>
  <si>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</si>
  <si>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</si>
  <si>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</si>
  <si>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</si>
  <si>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</si>
  <si>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</si>
  <si>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</si>
  <si>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</si>
  <si>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</si>
  <si>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</si>
  <si>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</si>
  <si>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</si>
  <si>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</si>
  <si>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</si>
  <si>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</si>
  <si>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</si>
  <si>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</si>
  <si>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</si>
  <si>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</si>
  <si>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</si>
  <si>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</si>
  <si>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</si>
  <si>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</si>
  <si>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</si>
  <si>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</si>
  <si>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</si>
  <si>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</si>
  <si>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</si>
  <si>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</si>
  <si>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</si>
  <si>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</si>
  <si>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</si>
  <si>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</si>
  <si>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</si>
  <si>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</si>
  <si>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</si>
  <si>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</si>
  <si>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</si>
  <si>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</si>
  <si>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</si>
  <si>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</si>
  <si>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</si>
  <si>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</si>
  <si>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</si>
  <si>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</si>
  <si>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</si>
  <si>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</si>
  <si>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</si>
  <si>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</si>
  <si>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</si>
  <si>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</si>
  <si>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</si>
  <si>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</si>
  <si>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</si>
  <si>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</si>
  <si>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</si>
  <si>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</si>
  <si>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</si>
  <si>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</si>
  <si>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</si>
  <si>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</si>
  <si>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</si>
  <si>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</si>
  <si>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</si>
  <si>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</si>
  <si>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</si>
  <si>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</si>
  <si>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</si>
  <si>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</si>
  <si>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</si>
  <si>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</si>
  <si>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</si>
  <si>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</si>
  <si>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</si>
  <si>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</si>
  <si>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</si>
  <si>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</si>
  <si>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</si>
  <si>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</si>
  <si>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</si>
  <si>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</si>
  <si>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</si>
  <si>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</si>
  <si>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</si>
  <si>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</si>
  <si>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</si>
  <si>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</si>
  <si>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</si>
  <si>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</si>
  <si>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</si>
  <si>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</si>
  <si>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</si>
  <si>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</si>
  <si>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</si>
  <si>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</si>
  <si>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</si>
  <si>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</si>
  <si>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</si>
  <si>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</si>
  <si>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</si>
  <si>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</si>
  <si>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</si>
  <si>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</si>
  <si>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</si>
  <si>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</si>
  <si>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</si>
  <si>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</si>
  <si>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</si>
  <si>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</si>
  <si>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</si>
  <si>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</si>
  <si>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</si>
  <si>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</si>
  <si>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</si>
  <si>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</si>
  <si>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</si>
  <si>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</si>
  <si>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</si>
  <si>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</si>
  <si>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</si>
  <si>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</si>
  <si>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</si>
  <si>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</si>
  <si>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</si>
  <si>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</si>
  <si>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</si>
  <si>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</si>
  <si>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</si>
  <si>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</si>
  <si>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</si>
  <si>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</si>
  <si>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</si>
  <si>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</si>
  <si>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</si>
  <si>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</si>
  <si>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</si>
  <si>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</si>
  <si>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</si>
  <si>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</si>
  <si>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</si>
  <si>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</si>
  <si>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</si>
  <si>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</si>
  <si>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</si>
  <si>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</si>
  <si>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</si>
  <si>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</si>
  <si>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</si>
  <si>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</si>
  <si>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</si>
  <si>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</si>
  <si>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</si>
  <si>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</si>
  <si>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</si>
  <si>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</si>
  <si>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</si>
  <si>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</si>
  <si>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</si>
  <si>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</si>
  <si>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</si>
  <si>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</si>
  <si>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</si>
  <si>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</si>
  <si>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</si>
  <si>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</si>
  <si>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</si>
  <si>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</si>
  <si>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</si>
  <si>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</si>
  <si>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</si>
  <si>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</si>
  <si>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</si>
  <si>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</si>
  <si>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</si>
  <si>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</si>
  <si>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</si>
  <si>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</si>
  <si>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</si>
  <si>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</si>
  <si>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</si>
  <si>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</si>
  <si>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</si>
  <si>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</si>
  <si>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</si>
  <si>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</si>
  <si>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</si>
  <si>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</si>
  <si>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</si>
  <si>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</si>
  <si>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</si>
  <si>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</si>
  <si>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</si>
  <si>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</si>
  <si>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</si>
  <si>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</si>
  <si>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</si>
  <si>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</si>
  <si>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</si>
  <si>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</si>
  <si>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</si>
  <si>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</si>
  <si>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</si>
  <si>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</si>
  <si>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</si>
  <si>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</si>
  <si>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</si>
  <si>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</si>
  <si>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</si>
  <si>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</si>
  <si>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</si>
  <si>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</si>
  <si>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</si>
  <si>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</si>
  <si>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</si>
  <si>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</si>
  <si>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</si>
  <si>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</si>
  <si>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</si>
  <si>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</si>
  <si>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</si>
  <si>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</si>
  <si>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</si>
  <si>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</si>
  <si>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</si>
  <si>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</si>
  <si>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</si>
  <si>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</si>
  <si>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</si>
  <si>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</si>
  <si>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</si>
  <si>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</si>
  <si>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</si>
  <si>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</si>
  <si>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</si>
  <si>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</si>
  <si>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</si>
  <si>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</si>
  <si>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</si>
  <si>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</si>
  <si>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</si>
  <si>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</si>
  <si>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</si>
  <si>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</si>
  <si>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</si>
  <si>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</si>
  <si>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</si>
  <si>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</si>
  <si>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</si>
  <si>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</si>
  <si>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</si>
  <si>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</si>
  <si>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</si>
  <si>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</si>
  <si>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</si>
  <si>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</si>
  <si>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</si>
  <si>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</si>
  <si>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</si>
  <si>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</si>
  <si>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</si>
  <si>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</si>
  <si>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</si>
  <si>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</si>
  <si>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</si>
  <si>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</si>
  <si>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</si>
  <si>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</si>
  <si>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</si>
  <si>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</si>
  <si>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</si>
  <si>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</si>
  <si>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</si>
  <si>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</si>
  <si>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</si>
  <si>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</si>
  <si>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</si>
  <si>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</si>
  <si>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</si>
  <si>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</si>
  <si>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</si>
  <si>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</si>
  <si>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</si>
  <si>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</si>
  <si>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</si>
  <si>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</si>
  <si>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</si>
  <si>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</si>
  <si>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</si>
  <si>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</si>
  <si>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</si>
  <si>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</si>
  <si>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</si>
  <si>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</si>
  <si>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</si>
  <si>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</si>
  <si>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</si>
  <si>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</si>
  <si>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</si>
  <si>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</si>
  <si>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</si>
  <si>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</si>
  <si>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</si>
  <si>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</si>
  <si>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</si>
  <si>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</si>
  <si>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</si>
  <si>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</si>
  <si>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</si>
  <si>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</si>
  <si>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</si>
  <si>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</si>
  <si>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</si>
  <si>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</si>
  <si>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</si>
  <si>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</si>
  <si>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</si>
  <si>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</si>
  <si>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</si>
  <si>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</si>
  <si>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</si>
  <si>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</si>
  <si>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</si>
  <si>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</si>
  <si>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</si>
  <si>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</si>
  <si>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</si>
  <si>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</si>
  <si>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</si>
  <si>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</si>
  <si>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</si>
  <si>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</si>
  <si>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</si>
  <si>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</si>
  <si>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</si>
  <si>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</si>
  <si>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</si>
  <si>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</si>
  <si>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</si>
  <si>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</si>
  <si>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</si>
  <si>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</si>
  <si>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</si>
  <si>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</si>
  <si>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</si>
  <si>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</si>
  <si>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</si>
  <si>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</si>
  <si>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</si>
  <si>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</si>
  <si>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</si>
  <si>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</si>
  <si>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</si>
  <si>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</si>
  <si>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</si>
  <si>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</si>
  <si>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</si>
  <si>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</si>
  <si>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</si>
  <si>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</si>
  <si>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</si>
  <si>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</si>
  <si>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</si>
  <si>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</si>
  <si>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</si>
  <si>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</si>
  <si>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</si>
  <si>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</si>
  <si>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</si>
  <si>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</si>
  <si>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</si>
  <si>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</si>
  <si>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</si>
  <si>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</si>
  <si>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</si>
  <si>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</si>
  <si>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</si>
  <si>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</si>
  <si>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</si>
  <si>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</si>
  <si>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</si>
  <si>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</si>
  <si>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</si>
  <si>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</si>
  <si>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</si>
  <si>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</si>
  <si>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</si>
  <si>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</si>
  <si>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</si>
  <si>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</si>
  <si>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</si>
  <si>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</si>
  <si>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</si>
  <si>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</si>
  <si>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</si>
  <si>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</si>
  <si>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</si>
  <si>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</si>
  <si>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</si>
  <si>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</si>
  <si>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</si>
  <si>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</si>
  <si>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</si>
  <si>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</si>
  <si>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</si>
  <si>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</si>
  <si>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</si>
  <si>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</si>
  <si>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</si>
  <si>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</si>
  <si>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</si>
  <si>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</si>
  <si>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</si>
  <si>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</si>
  <si>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</si>
  <si>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</si>
  <si>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</si>
  <si>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</si>
  <si>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</si>
  <si>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</si>
  <si>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</si>
  <si>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</si>
  <si>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</si>
  <si>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</si>
  <si>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</si>
  <si>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</si>
  <si>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</si>
  <si>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</si>
  <si>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</si>
  <si>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</si>
  <si>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</si>
  <si>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</si>
  <si>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</si>
  <si>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</si>
  <si>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</si>
  <si>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</si>
  <si>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</si>
  <si>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</si>
  <si>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</si>
  <si>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</si>
  <si>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</si>
  <si>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</si>
  <si>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</si>
  <si>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</si>
  <si>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</si>
  <si>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</si>
  <si>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</si>
  <si>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</si>
  <si>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</si>
  <si>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</si>
  <si>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</si>
  <si>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</si>
  <si>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</si>
  <si>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</si>
  <si>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</si>
  <si>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</si>
  <si>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</si>
  <si>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</si>
  <si>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</si>
  <si>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</si>
  <si>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</si>
  <si>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</si>
  <si>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</si>
  <si>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</si>
  <si>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</si>
  <si>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</si>
  <si>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</si>
  <si>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</si>
  <si>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</si>
  <si>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</si>
  <si>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</si>
  <si>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</si>
  <si>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</si>
  <si>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</si>
  <si>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</si>
  <si>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</si>
  <si>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</si>
  <si>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</si>
  <si>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</si>
  <si>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</si>
  <si>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</si>
  <si>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</si>
  <si>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</si>
  <si>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</si>
  <si>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</si>
  <si>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</si>
  <si>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</si>
  <si>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</si>
  <si>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</si>
  <si>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</si>
  <si>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</si>
  <si>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</si>
  <si>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</si>
  <si>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</si>
  <si>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</si>
  <si>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</si>
  <si>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</si>
  <si>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</si>
  <si>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</si>
  <si>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</si>
  <si>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</si>
  <si>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</si>
  <si>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</si>
  <si>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</si>
  <si>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</si>
  <si>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</si>
  <si>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</si>
  <si>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</si>
  <si>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</si>
  <si>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</si>
  <si>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</si>
  <si>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</si>
  <si>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</si>
  <si>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</si>
  <si>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</si>
  <si>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</si>
  <si>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</si>
  <si>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</si>
  <si>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</si>
  <si>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</si>
  <si>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</si>
  <si>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</si>
  <si>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</si>
  <si>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</si>
  <si>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</si>
  <si>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</si>
  <si>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</si>
  <si>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</si>
  <si>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</si>
  <si>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</si>
  <si>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</si>
  <si>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</si>
  <si>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</si>
  <si>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</si>
  <si>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</si>
  <si>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</si>
  <si>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</si>
  <si>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</si>
  <si>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</si>
  <si>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</si>
  <si>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</si>
  <si>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</si>
  <si>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</si>
  <si>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</si>
  <si>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</si>
  <si>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</si>
  <si>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</si>
  <si>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</si>
  <si>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</si>
  <si>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</si>
  <si>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</si>
  <si>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</si>
  <si>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</si>
  <si>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</si>
  <si>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</si>
  <si>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</si>
  <si>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</si>
  <si>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</si>
  <si>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</si>
  <si>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</si>
  <si>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</si>
  <si>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</si>
  <si>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</si>
  <si>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</si>
  <si>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</si>
  <si>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</si>
  <si>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</si>
  <si>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</si>
  <si>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</si>
  <si>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</si>
  <si>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</si>
  <si>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</si>
  <si>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</si>
  <si>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</si>
  <si>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</si>
  <si>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</si>
  <si>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</si>
  <si>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</si>
  <si>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</si>
  <si>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</si>
  <si>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</si>
  <si>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</si>
  <si>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</si>
  <si>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</si>
  <si>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</si>
  <si>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</si>
  <si>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</si>
  <si>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</si>
  <si>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</si>
  <si>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</si>
  <si>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</si>
  <si>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</si>
  <si>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</si>
  <si>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</si>
  <si>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</si>
  <si>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</si>
  <si>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</si>
  <si>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</si>
  <si>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</si>
  <si>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</si>
  <si>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</si>
  <si>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</si>
  <si>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</si>
  <si>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</si>
  <si>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</si>
  <si>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</si>
  <si>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</si>
  <si>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</si>
  <si>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</si>
  <si>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</si>
  <si>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</si>
  <si>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</si>
  <si>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</si>
  <si>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</si>
  <si>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</si>
  <si>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</si>
  <si>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</si>
  <si>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</si>
  <si>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</si>
  <si>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</si>
  <si>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</si>
  <si>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</si>
  <si>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</si>
  <si>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</si>
  <si>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</si>
  <si>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</si>
  <si>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</si>
  <si>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</si>
  <si>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</si>
  <si>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</si>
  <si>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</si>
  <si>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</si>
  <si>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</si>
  <si>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</si>
  <si>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</si>
  <si>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</si>
  <si>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</si>
  <si>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</si>
  <si>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</si>
  <si>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</si>
  <si>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</si>
  <si>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</si>
  <si>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</si>
  <si>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</si>
  <si>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</si>
  <si>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</si>
  <si>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</si>
  <si>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</si>
  <si>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</si>
  <si>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</si>
  <si>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</si>
  <si>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</si>
  <si>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</si>
  <si>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</si>
  <si>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</si>
  <si>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</si>
  <si>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</si>
  <si>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</si>
  <si>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</si>
  <si>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</si>
  <si>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</si>
  <si>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</si>
  <si>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</si>
  <si>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</si>
  <si>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</si>
  <si>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</si>
  <si>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</si>
  <si>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</si>
  <si>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</si>
  <si>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</si>
  <si>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</si>
  <si>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</si>
  <si>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</si>
  <si>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</si>
  <si>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</si>
  <si>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</si>
  <si>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</si>
  <si>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</si>
  <si>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</si>
  <si>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</si>
  <si>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</si>
  <si>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</si>
  <si>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</si>
  <si>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</si>
  <si>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</si>
  <si>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</si>
  <si>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</si>
  <si>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</si>
  <si>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</si>
  <si>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</si>
  <si>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</si>
  <si>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</si>
  <si>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</si>
  <si>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</si>
  <si>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</si>
  <si>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</si>
  <si>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</si>
  <si>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</si>
  <si>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</si>
  <si>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</si>
  <si>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</si>
  <si>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</si>
  <si>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</si>
  <si>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</si>
  <si>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</si>
  <si>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</si>
  <si>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</si>
  <si>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</si>
  <si>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</si>
  <si>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</si>
  <si>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</si>
  <si>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</si>
  <si>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</si>
  <si>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</si>
  <si>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</si>
  <si>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</si>
  <si>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</si>
  <si>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</si>
  <si>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</si>
  <si>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</si>
  <si>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</si>
  <si>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</si>
  <si>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</si>
  <si>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</si>
  <si>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</si>
  <si>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</si>
  <si>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</si>
  <si>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</si>
  <si>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</si>
  <si>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</si>
  <si>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</si>
  <si>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</si>
  <si>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</si>
  <si>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</si>
  <si>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</si>
  <si>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</si>
  <si>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</si>
  <si>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</si>
  <si>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</si>
  <si>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</si>
  <si>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</si>
  <si>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</si>
  <si>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</si>
  <si>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</si>
  <si>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</si>
  <si>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</si>
  <si>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</si>
  <si>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</si>
  <si>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</si>
  <si>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</si>
  <si>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</si>
  <si>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</si>
  <si>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</si>
  <si>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</si>
  <si>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</si>
  <si>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</si>
  <si>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</si>
  <si>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</si>
  <si>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</si>
  <si>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</si>
  <si>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</si>
  <si>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</si>
  <si>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</si>
  <si>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</si>
  <si>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</si>
  <si>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</si>
  <si>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</si>
  <si>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</si>
  <si>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</si>
  <si>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</si>
  <si>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</si>
  <si>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</si>
  <si>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</si>
  <si>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</si>
  <si>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</si>
  <si>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</si>
  <si>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</si>
  <si>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</si>
  <si>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</si>
  <si>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</si>
  <si>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</si>
  <si>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</si>
  <si>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</si>
  <si>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</si>
  <si>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</si>
  <si>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</si>
  <si>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</si>
  <si>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</si>
  <si>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</si>
  <si>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</si>
  <si>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</si>
  <si>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</si>
  <si>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</si>
  <si>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</si>
  <si>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</si>
  <si>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</si>
  <si>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</si>
  <si>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</si>
  <si>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</si>
  <si>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</si>
  <si>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</si>
  <si>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</si>
  <si>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</si>
  <si>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</si>
  <si>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</si>
  <si>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</si>
  <si>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</si>
  <si>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</si>
  <si>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</si>
  <si>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</si>
  <si>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</si>
  <si>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</si>
  <si>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</si>
  <si>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</si>
  <si>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</si>
  <si>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</si>
  <si>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</si>
  <si>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</si>
  <si>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</si>
  <si>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</si>
  <si>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</si>
  <si>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</si>
  <si>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</si>
  <si>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</si>
  <si>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</si>
  <si>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</si>
  <si>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</si>
  <si>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</si>
  <si>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</si>
  <si>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</si>
  <si>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</si>
  <si>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</si>
  <si>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</si>
  <si>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</si>
  <si>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</si>
  <si>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</si>
  <si>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</si>
  <si>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</si>
  <si>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</si>
  <si>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</si>
  <si>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</si>
  <si>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</si>
  <si>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</si>
  <si>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</si>
  <si>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</si>
  <si>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</si>
  <si>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</si>
  <si>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</si>
  <si>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</si>
  <si>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</si>
  <si>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</si>
  <si>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</si>
  <si>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</si>
  <si>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</si>
  <si>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</si>
  <si>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</si>
  <si>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</si>
  <si>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</si>
  <si>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</si>
  <si>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</si>
  <si>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</si>
  <si>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</si>
  <si>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</si>
  <si>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</si>
  <si>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</si>
  <si>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</si>
  <si>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</si>
  <si>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</si>
  <si>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</si>
  <si>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</si>
  <si>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</si>
  <si>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</si>
  <si>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</si>
  <si>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</si>
  <si>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</si>
  <si>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</si>
  <si>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</si>
  <si>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</si>
  <si>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</si>
  <si>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</si>
  <si>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</si>
  <si>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</si>
  <si>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</si>
  <si>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</si>
  <si>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</si>
  <si>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</si>
  <si>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</si>
  <si>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</si>
  <si>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</si>
  <si>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</si>
  <si>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</si>
  <si>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</si>
  <si>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</si>
  <si>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</si>
  <si>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</si>
  <si>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</si>
  <si>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</si>
  <si>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</si>
  <si>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</si>
  <si>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</si>
  <si>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</si>
  <si>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</si>
  <si>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</si>
  <si>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</si>
  <si>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</si>
  <si>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</si>
  <si>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</si>
  <si>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</si>
  <si>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</si>
  <si>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</si>
  <si>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</si>
  <si>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</si>
  <si>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</si>
  <si>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</si>
  <si>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</si>
  <si>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</si>
  <si>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</si>
  <si>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</si>
  <si>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</si>
  <si>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</si>
  <si>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</si>
  <si>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</si>
  <si>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</si>
  <si>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</si>
  <si>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</si>
  <si>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</si>
  <si>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</si>
  <si>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</si>
  <si>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</si>
  <si>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</si>
  <si>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</si>
  <si>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</si>
  <si>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</si>
  <si>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</si>
  <si>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</si>
  <si>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</si>
  <si>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</si>
  <si>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</si>
  <si>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</si>
  <si>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</si>
  <si>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</si>
  <si>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</si>
  <si>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</si>
  <si>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</si>
  <si>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</si>
  <si>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</si>
  <si>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</si>
  <si>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</si>
  <si>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</si>
  <si>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</si>
  <si>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</si>
  <si>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</si>
  <si>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</si>
  <si>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</si>
  <si>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</si>
  <si>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</si>
  <si>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</si>
  <si>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</si>
  <si>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</si>
  <si>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</si>
  <si>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</si>
  <si>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</si>
  <si>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</si>
  <si>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</si>
  <si>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</si>
  <si>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</si>
  <si>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</si>
  <si>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</si>
  <si>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</si>
  <si>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</si>
  <si>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</si>
  <si>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</si>
  <si>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</si>
  <si>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</si>
  <si>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</si>
  <si>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</si>
  <si>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</si>
  <si>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</si>
  <si>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</si>
  <si>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</si>
  <si>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</si>
  <si>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</si>
  <si>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</si>
  <si>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</si>
  <si>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</si>
  <si>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</si>
  <si>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</si>
  <si>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</si>
  <si>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</si>
  <si>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</si>
  <si>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</si>
  <si>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</si>
  <si>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</si>
  <si>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</si>
  <si>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</si>
  <si>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</si>
  <si>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</si>
  <si>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</si>
  <si>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</si>
  <si>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</si>
  <si>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</si>
  <si>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</si>
  <si>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</si>
  <si>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</si>
  <si>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</si>
  <si>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</si>
  <si>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</si>
  <si>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</si>
  <si>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</si>
  <si>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</si>
  <si>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</si>
  <si>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</si>
  <si>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</si>
  <si>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</si>
  <si>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</si>
  <si>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</si>
  <si>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</si>
  <si>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</si>
  <si>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</si>
  <si>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</si>
  <si>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</si>
  <si>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</si>
  <si>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</si>
  <si>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</si>
  <si>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</si>
  <si>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</si>
  <si>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</si>
  <si>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</si>
  <si>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</si>
  <si>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</si>
  <si>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</si>
  <si>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</si>
  <si>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</si>
  <si>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</si>
  <si>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</si>
  <si>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</si>
  <si>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</si>
  <si>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</si>
  <si>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</si>
  <si>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</si>
  <si>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</si>
  <si>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</si>
  <si>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</si>
  <si>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</si>
  <si>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</si>
  <si>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</si>
  <si>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</si>
  <si>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</si>
  <si>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</si>
  <si>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</si>
  <si>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</si>
  <si>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</si>
  <si>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</si>
  <si>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</si>
  <si>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</si>
  <si>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</si>
  <si>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</si>
  <si>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</si>
  <si>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</si>
  <si>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</si>
  <si>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</si>
  <si>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</si>
  <si>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</si>
  <si>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</si>
  <si>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</si>
  <si>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</si>
  <si>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</si>
  <si>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</si>
  <si>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</si>
  <si>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</si>
  <si>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</si>
  <si>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</si>
  <si>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</si>
  <si>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</si>
  <si>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</si>
  <si>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</si>
  <si>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</si>
  <si>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</si>
  <si>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</si>
  <si>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</si>
  <si>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</si>
  <si>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</si>
  <si>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</si>
  <si>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</si>
  <si>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</si>
  <si>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</si>
  <si>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</si>
  <si>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</si>
  <si>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</si>
  <si>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</si>
  <si>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</si>
  <si>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</si>
  <si>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</si>
  <si>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</si>
  <si>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</si>
  <si>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</si>
  <si>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</si>
  <si>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</si>
  <si>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</si>
  <si>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</si>
  <si>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</si>
  <si>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</si>
  <si>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</si>
  <si>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</si>
  <si>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</si>
  <si>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</si>
  <si>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</si>
  <si>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</si>
  <si>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</si>
  <si>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</si>
  <si>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</si>
  <si>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</si>
  <si>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</si>
  <si>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</si>
  <si>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</si>
  <si>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</si>
  <si>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</si>
  <si>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</si>
  <si>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</si>
  <si>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</si>
  <si>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</si>
  <si>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</si>
  <si>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</si>
  <si>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</si>
  <si>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</si>
  <si>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</si>
  <si>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</si>
  <si>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</si>
  <si>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</si>
  <si>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</si>
  <si>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</si>
  <si>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</si>
  <si>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</si>
  <si>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</si>
  <si>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</si>
  <si>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</si>
  <si>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</si>
  <si>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</si>
  <si>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</si>
  <si>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</si>
  <si>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</si>
  <si>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</si>
  <si>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</si>
  <si>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</si>
  <si>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</si>
  <si>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</si>
  <si>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</si>
  <si>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</si>
  <si>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</si>
  <si>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</si>
  <si>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</si>
  <si>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</si>
  <si>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</si>
  <si>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</si>
  <si>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</si>
  <si>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</si>
  <si>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</si>
  <si>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</si>
  <si>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</si>
  <si>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</si>
  <si>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</si>
  <si>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</si>
  <si>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</si>
  <si>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</si>
  <si>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</si>
  <si>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</si>
  <si>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</si>
  <si>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</si>
  <si>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</si>
  <si>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</si>
  <si>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</si>
  <si>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</si>
  <si>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</si>
  <si>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</si>
  <si>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</si>
  <si>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</si>
  <si>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</si>
  <si>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</si>
  <si>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</si>
  <si>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</si>
  <si>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</si>
  <si>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</si>
  <si>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</si>
  <si>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</si>
  <si>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</si>
  <si>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</si>
  <si>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</si>
  <si>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</si>
  <si>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</si>
  <si>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</si>
  <si>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</si>
  <si>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</si>
  <si>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</si>
  <si>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</si>
  <si>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</si>
  <si>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</si>
  <si>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</si>
  <si>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</si>
  <si>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</si>
  <si>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</si>
  <si>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</si>
  <si>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</si>
  <si>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</si>
  <si>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</si>
  <si>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</si>
  <si>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</si>
  <si>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</si>
  <si>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</si>
  <si>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</si>
  <si>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</si>
  <si>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</si>
  <si>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</si>
  <si>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</si>
  <si>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</si>
  <si>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</si>
  <si>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</si>
  <si>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</si>
  <si>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</si>
  <si>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</si>
  <si>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</si>
  <si>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</si>
  <si>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</si>
  <si>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</si>
  <si>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</si>
  <si>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</si>
  <si>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</si>
  <si>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</si>
  <si>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</si>
  <si>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</si>
  <si>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</si>
  <si>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</si>
  <si>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</si>
  <si>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</si>
  <si>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</si>
  <si>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</si>
  <si>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</si>
  <si>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</si>
  <si>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</si>
  <si>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</si>
  <si>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</si>
  <si>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</si>
  <si>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</si>
  <si>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</si>
  <si>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</si>
  <si>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</si>
  <si>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</si>
  <si>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</si>
  <si>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</si>
  <si>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</si>
  <si>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</si>
  <si>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</si>
  <si>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</si>
  <si>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</si>
  <si>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</si>
  <si>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</si>
  <si>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</si>
  <si>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</si>
  <si>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</si>
  <si>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</si>
  <si>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</si>
  <si>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</si>
  <si>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</si>
  <si>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</si>
  <si>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</si>
  <si>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</si>
  <si>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</si>
  <si>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</si>
  <si>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</si>
  <si>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</si>
  <si>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</si>
  <si>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</si>
  <si>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</si>
  <si>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</si>
  <si>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</si>
  <si>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</si>
  <si>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</si>
  <si>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</si>
  <si>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</si>
  <si>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</si>
  <si>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</si>
  <si>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</si>
  <si>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</si>
  <si>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</si>
  <si>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</si>
  <si>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</si>
  <si>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</si>
  <si>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</si>
  <si>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</si>
  <si>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</si>
  <si>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</si>
  <si>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</si>
  <si>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</si>
  <si>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</si>
  <si>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</si>
  <si>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</si>
  <si>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</si>
  <si>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</si>
  <si>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</si>
  <si>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</si>
  <si>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</si>
  <si>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</si>
  <si>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</si>
  <si>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</si>
  <si>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</si>
  <si>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</si>
  <si>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</si>
  <si>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</si>
  <si>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</si>
  <si>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</si>
  <si>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</si>
  <si>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</si>
  <si>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</si>
  <si>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</si>
  <si>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</si>
  <si>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</si>
  <si>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</si>
  <si>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</si>
  <si>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</si>
  <si>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</si>
  <si>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</si>
  <si>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</si>
  <si>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</si>
  <si>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</si>
  <si>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</si>
  <si>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</si>
  <si>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</si>
  <si>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</si>
  <si>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</si>
  <si>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</si>
  <si>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</si>
  <si>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</si>
  <si>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</si>
  <si>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</si>
  <si>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</si>
  <si>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</si>
  <si>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</si>
  <si>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</si>
  <si>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</si>
  <si>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</si>
  <si>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</si>
  <si>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</si>
  <si>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</si>
  <si>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</si>
  <si>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</si>
  <si>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</si>
  <si>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</si>
  <si>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</si>
  <si>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</si>
  <si>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</si>
  <si>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</si>
  <si>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</si>
  <si>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</si>
  <si>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</si>
  <si>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</si>
  <si>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</si>
  <si>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</si>
  <si>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</si>
  <si>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</si>
  <si>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</si>
  <si>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</si>
  <si>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</si>
  <si>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</si>
  <si>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</si>
  <si>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</si>
  <si>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</si>
  <si>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</si>
  <si>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</si>
  <si>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</si>
  <si>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</si>
  <si>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</si>
  <si>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</si>
  <si>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</si>
  <si>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</si>
  <si>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</si>
  <si>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</si>
  <si>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</si>
  <si>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</si>
  <si>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</si>
  <si>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</si>
  <si>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</si>
  <si>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</si>
  <si>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</si>
  <si>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</si>
  <si>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</si>
  <si>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</si>
  <si>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</si>
  <si>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</si>
  <si>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</si>
  <si>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</si>
  <si>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</si>
  <si>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</si>
  <si>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</si>
  <si>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</si>
  <si>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</si>
  <si>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</si>
  <si>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</si>
  <si>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</si>
  <si>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</si>
  <si>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</si>
  <si>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</si>
  <si>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</si>
  <si>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</si>
  <si>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</si>
  <si>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</si>
  <si>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</si>
  <si>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</si>
  <si>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</si>
  <si>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</si>
  <si>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</si>
  <si>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</si>
  <si>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</si>
  <si>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</si>
  <si>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</si>
  <si>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</si>
  <si>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</si>
  <si>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</si>
  <si>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</si>
  <si>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</si>
  <si>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</si>
  <si>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</si>
  <si>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</si>
  <si>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</si>
  <si>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</si>
  <si>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</si>
  <si>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</si>
  <si>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</si>
  <si>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</si>
  <si>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</si>
  <si>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</si>
  <si>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</si>
  <si>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</si>
  <si>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</si>
  <si>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</si>
  <si>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</si>
  <si>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</si>
  <si>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</si>
  <si>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</si>
  <si>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</si>
  <si>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</si>
  <si>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</si>
  <si>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</si>
  <si>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</si>
  <si>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</si>
  <si>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</si>
  <si>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</si>
  <si>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</si>
  <si>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</si>
  <si>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</si>
  <si>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</si>
  <si>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</si>
  <si>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</si>
  <si>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</si>
  <si>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</si>
  <si>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</si>
  <si>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</si>
  <si>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</si>
  <si>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</si>
  <si>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</si>
  <si>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</si>
  <si>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</si>
  <si>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</si>
  <si>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</si>
  <si>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</si>
  <si>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</si>
  <si>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</si>
  <si>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</si>
  <si>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</si>
  <si>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</si>
  <si>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</si>
  <si>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</si>
  <si>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</si>
  <si>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</si>
  <si>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</si>
  <si>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</si>
  <si>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</si>
  <si>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</si>
  <si>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</si>
  <si>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</si>
  <si>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</si>
  <si>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</si>
  <si>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</si>
  <si>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</si>
  <si>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</si>
  <si>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</si>
  <si>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</si>
  <si>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</si>
  <si>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</si>
  <si>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</si>
  <si>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</si>
  <si>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</si>
  <si>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</si>
  <si>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</si>
  <si>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</si>
  <si>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</si>
  <si>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</si>
  <si>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</si>
  <si>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</si>
  <si>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</si>
  <si>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</si>
  <si>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</si>
  <si>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</si>
  <si>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</si>
  <si>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</si>
  <si>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</si>
  <si>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</si>
  <si>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</si>
  <si>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</si>
  <si>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</si>
  <si>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</si>
  <si>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</si>
  <si>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</si>
  <si>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</si>
  <si>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</si>
  <si>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</si>
  <si>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</si>
  <si>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</si>
  <si>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</si>
  <si>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</si>
  <si>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</si>
  <si>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</si>
  <si>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</si>
  <si>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</si>
  <si>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</si>
  <si>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</si>
  <si>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</si>
  <si>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</si>
  <si>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</si>
  <si>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</si>
  <si>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</si>
  <si>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</si>
  <si>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</si>
  <si>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</si>
  <si>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</si>
  <si>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</si>
  <si>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</si>
  <si>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</si>
  <si>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</si>
  <si>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</si>
  <si>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</si>
  <si>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</si>
  <si>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</si>
  <si>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</si>
  <si>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</si>
  <si>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</si>
  <si>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</si>
  <si>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</si>
  <si>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</si>
  <si>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</si>
  <si>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</si>
  <si>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</si>
  <si>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</si>
  <si>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</si>
  <si>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</si>
  <si>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</si>
  <si>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</si>
  <si>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</si>
  <si>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</si>
  <si>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</si>
  <si>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</si>
  <si>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</si>
  <si>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</si>
  <si>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</si>
  <si>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</si>
  <si>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</si>
  <si>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</si>
  <si>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</si>
  <si>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</si>
  <si>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</si>
  <si>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</si>
  <si>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</si>
  <si>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</si>
  <si>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</si>
  <si>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</si>
  <si>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</si>
  <si>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</si>
  <si>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</si>
  <si>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</si>
  <si>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</si>
  <si>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</si>
  <si>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</si>
  <si>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</si>
  <si>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</si>
  <si>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</si>
  <si>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</si>
  <si>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</si>
  <si>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</si>
  <si>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</si>
  <si>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</si>
  <si>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</si>
  <si>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</si>
  <si>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</si>
  <si>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</si>
  <si>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</si>
  <si>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</si>
  <si>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</si>
  <si>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</si>
  <si>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</si>
  <si>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</si>
  <si>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</si>
  <si>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</si>
  <si>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</si>
  <si>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</si>
  <si>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</si>
  <si>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</si>
  <si>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</si>
  <si>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</si>
  <si>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</si>
  <si>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</si>
  <si>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</si>
  <si>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</si>
  <si>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</si>
  <si>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</si>
  <si>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</si>
  <si>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</si>
  <si>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</si>
  <si>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</si>
  <si>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</si>
  <si>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</si>
  <si>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</si>
  <si>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</si>
  <si>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</si>
  <si>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</si>
  <si>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</si>
  <si>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</si>
  <si>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</si>
  <si>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</si>
  <si>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</si>
  <si>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</si>
  <si>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</si>
  <si>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</si>
  <si>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</si>
  <si>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</si>
  <si>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</si>
  <si>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</si>
  <si>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</si>
  <si>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</si>
  <si>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</si>
  <si>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</si>
  <si>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</si>
  <si>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</si>
  <si>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</si>
  <si>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</si>
  <si>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</si>
  <si>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</si>
  <si>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</si>
  <si>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</si>
  <si>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</si>
  <si>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</si>
  <si>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</si>
  <si>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</si>
  <si>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</si>
  <si>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</si>
  <si>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</si>
  <si>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</si>
  <si>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</si>
  <si>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</si>
  <si>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</si>
  <si>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</si>
  <si>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</si>
  <si>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</si>
  <si>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</si>
  <si>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</si>
  <si>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</si>
  <si>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</si>
  <si>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</si>
  <si>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</si>
  <si>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</si>
  <si>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</si>
  <si>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</si>
  <si>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</si>
  <si>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</si>
  <si>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</si>
  <si>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</si>
  <si>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</si>
  <si>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</si>
  <si>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</si>
  <si>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</si>
  <si>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</si>
  <si>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</si>
  <si>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</si>
  <si>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</si>
  <si>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</si>
  <si>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</si>
  <si>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</si>
  <si>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</si>
  <si>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</si>
  <si>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</si>
  <si>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</si>
  <si>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</si>
  <si>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</si>
  <si>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</si>
  <si>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</si>
  <si>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</si>
  <si>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</si>
  <si>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</si>
  <si>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</si>
  <si>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</si>
  <si>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</si>
  <si>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</si>
  <si>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</si>
  <si>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</si>
  <si>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</si>
  <si>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</si>
  <si>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</si>
  <si>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</si>
  <si>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</si>
  <si>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</si>
  <si>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</si>
  <si>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</si>
  <si>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</si>
  <si>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</si>
  <si>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</si>
  <si>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</si>
  <si>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</si>
  <si>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</si>
  <si>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</si>
  <si>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</si>
  <si>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</si>
  <si>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</si>
  <si>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</si>
  <si>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</si>
  <si>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</si>
  <si>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</si>
  <si>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</si>
  <si>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</si>
  <si>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</si>
  <si>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</si>
  <si>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</si>
  <si>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</si>
  <si>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</si>
  <si>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</si>
  <si>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</si>
  <si>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</si>
  <si>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</si>
  <si>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</si>
  <si>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</si>
  <si>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</si>
  <si>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</si>
  <si>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</si>
  <si>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</si>
  <si>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</si>
  <si>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</si>
  <si>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</si>
  <si>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</si>
  <si>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</si>
  <si>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</si>
  <si>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</si>
  <si>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</si>
  <si>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</si>
  <si>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</si>
  <si>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</si>
  <si>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</si>
  <si>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</si>
  <si>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</si>
  <si>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</si>
  <si>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</si>
  <si>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</si>
  <si>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</si>
  <si>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</si>
  <si>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</si>
  <si>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</si>
  <si>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</si>
  <si>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</si>
  <si>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</si>
  <si>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</si>
  <si>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</si>
  <si>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</si>
  <si>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</si>
  <si>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</si>
  <si>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</si>
  <si>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</si>
  <si>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</si>
  <si>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</si>
  <si>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</si>
  <si>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</si>
  <si>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</si>
  <si>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</si>
  <si>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</si>
  <si>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</si>
  <si>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</si>
  <si>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</si>
  <si>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</si>
  <si>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</si>
  <si>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</si>
  <si>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</si>
  <si>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</si>
  <si>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</si>
  <si>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</si>
  <si>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</si>
  <si>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</si>
  <si>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</si>
  <si>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</si>
  <si>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</si>
  <si>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</si>
  <si>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</si>
  <si>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</si>
  <si>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</si>
  <si>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</si>
  <si>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</si>
  <si>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</si>
  <si>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</si>
  <si>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</si>
  <si>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</si>
  <si>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</si>
  <si>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</si>
  <si>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</si>
  <si>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</si>
  <si>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</si>
  <si>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</si>
  <si>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</si>
  <si>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</si>
  <si>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</si>
  <si>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</si>
  <si>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</si>
  <si>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</si>
  <si>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</si>
  <si>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</si>
  <si>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</si>
  <si>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</si>
  <si>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</si>
  <si>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</si>
  <si>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</si>
  <si>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</si>
  <si>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</si>
  <si>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</si>
  <si>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</si>
  <si>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</si>
  <si>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</si>
  <si>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</si>
  <si>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</si>
  <si>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</si>
  <si>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</si>
  <si>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</si>
  <si>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</si>
  <si>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</si>
  <si>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</si>
  <si>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</si>
  <si>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</si>
  <si>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</si>
  <si>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</si>
  <si>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</si>
  <si>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</si>
  <si>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</si>
  <si>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</si>
  <si>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</si>
  <si>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</si>
  <si>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</si>
  <si>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</si>
  <si>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</si>
  <si>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</si>
  <si>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</si>
  <si>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</si>
  <si>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</si>
  <si>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</si>
  <si>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</si>
  <si>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</si>
  <si>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</si>
  <si>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</si>
  <si>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</si>
  <si>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</si>
  <si>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</si>
  <si>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</si>
  <si>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</si>
  <si>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</si>
  <si>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</si>
  <si>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</si>
  <si>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</si>
  <si>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</si>
  <si>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</si>
  <si>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</si>
  <si>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</si>
  <si>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</si>
  <si>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</si>
  <si>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</si>
  <si>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</si>
  <si>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</si>
  <si>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</si>
  <si>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</si>
  <si>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</si>
  <si>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</si>
  <si>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</si>
  <si>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</si>
  <si>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</si>
  <si>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</si>
  <si>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</si>
  <si>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</si>
  <si>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</si>
  <si>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</si>
  <si>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</si>
  <si>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</si>
  <si>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</si>
  <si>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</si>
  <si>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</si>
  <si>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</si>
  <si>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</si>
  <si>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</si>
  <si>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</si>
  <si>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</si>
  <si>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</si>
  <si>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</si>
  <si>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</si>
  <si>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</si>
  <si>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</si>
  <si>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</si>
  <si>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</si>
  <si>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</si>
  <si>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</si>
  <si>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</si>
  <si>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</si>
  <si>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</si>
  <si>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</si>
  <si>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</si>
  <si>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</si>
  <si>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</si>
  <si>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</si>
  <si>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</si>
  <si>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</si>
  <si>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</si>
  <si>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</si>
  <si>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</si>
  <si>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</si>
  <si>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</si>
  <si>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</si>
  <si>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</si>
  <si>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</si>
  <si>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</si>
  <si>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</si>
  <si>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</si>
  <si>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</si>
  <si>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</si>
  <si>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</si>
  <si>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</si>
  <si>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</si>
  <si>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</si>
  <si>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</si>
  <si>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</si>
  <si>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</si>
  <si>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</si>
  <si>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</si>
  <si>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</si>
  <si>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</si>
  <si>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</si>
  <si>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</si>
  <si>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</si>
  <si>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</si>
  <si>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</si>
  <si>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</si>
  <si>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</si>
  <si>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</si>
  <si>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</si>
  <si>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</si>
  <si>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</si>
  <si>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</si>
  <si>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</si>
  <si>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</si>
  <si>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</si>
  <si>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</si>
  <si>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</si>
  <si>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</si>
  <si>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</si>
  <si>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</si>
  <si>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</si>
  <si>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</si>
  <si>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</si>
  <si>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</si>
  <si>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</si>
  <si>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</si>
  <si>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</si>
  <si>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</si>
  <si>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</si>
  <si>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</si>
  <si>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</si>
  <si>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</si>
  <si>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</si>
  <si>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</si>
  <si>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</si>
  <si>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</si>
  <si>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</si>
  <si>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</si>
  <si>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</si>
  <si>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</si>
  <si>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</si>
  <si>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</si>
  <si>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</si>
  <si>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</si>
  <si>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</si>
  <si>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</si>
  <si>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</si>
  <si>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</si>
  <si>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</si>
  <si>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</si>
  <si>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</si>
  <si>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</si>
  <si>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</si>
  <si>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</si>
  <si>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</si>
  <si>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</si>
  <si>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</si>
  <si>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</si>
  <si>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</si>
  <si>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</si>
  <si>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</si>
  <si>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</si>
  <si>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</si>
  <si>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</si>
  <si>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</si>
  <si>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</si>
  <si>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</si>
  <si>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</si>
  <si>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</si>
  <si>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</si>
  <si>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</si>
  <si>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</si>
  <si>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</si>
  <si>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</si>
  <si>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</si>
  <si>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</si>
  <si>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</si>
  <si>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</si>
  <si>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</si>
  <si>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</si>
  <si>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</si>
  <si>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</si>
  <si>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</si>
  <si>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</si>
  <si>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</si>
  <si>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</si>
  <si>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</si>
  <si>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</si>
  <si>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</si>
  <si>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</si>
  <si>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</si>
  <si>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</si>
  <si>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</si>
  <si>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</si>
  <si>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</si>
  <si>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</si>
  <si>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</si>
  <si>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</si>
  <si>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</si>
  <si>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</si>
  <si>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</si>
  <si>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</si>
  <si>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</si>
  <si>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</si>
  <si>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</si>
  <si>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</si>
  <si>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</si>
  <si>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</si>
  <si>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</si>
  <si>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</si>
  <si>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</si>
  <si>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</si>
  <si>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</si>
  <si>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</si>
  <si>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</si>
  <si>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</si>
  <si>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</si>
  <si>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</si>
  <si>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</si>
  <si>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</si>
  <si>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</si>
  <si>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</si>
  <si>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</si>
  <si>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</si>
  <si>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</si>
  <si>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</si>
  <si>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</si>
  <si>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</si>
  <si>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</si>
  <si>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</si>
  <si>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</si>
  <si>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</si>
  <si>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</si>
  <si>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</si>
  <si>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</si>
  <si>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</si>
  <si>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</si>
  <si>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</si>
  <si>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</si>
  <si>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</si>
  <si>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</si>
  <si>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</si>
  <si>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</si>
  <si>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</si>
  <si>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</si>
  <si>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</si>
  <si>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</si>
  <si>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</si>
  <si>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</si>
  <si>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</si>
  <si>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</si>
  <si>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</si>
  <si>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</si>
  <si>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</si>
  <si>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</si>
  <si>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</si>
  <si>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</si>
  <si>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</si>
  <si>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</si>
  <si>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</si>
  <si>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</si>
  <si>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</si>
  <si>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</si>
  <si>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</si>
  <si>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</si>
  <si>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</si>
  <si>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</si>
  <si>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</si>
  <si>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</si>
  <si>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</si>
  <si>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</si>
  <si>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</si>
  <si>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</si>
  <si>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</si>
  <si>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</si>
  <si>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</si>
  <si>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</si>
  <si>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</si>
  <si>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</si>
  <si>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</si>
  <si>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</si>
  <si>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</si>
  <si>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</si>
  <si>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</si>
  <si>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</si>
  <si>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</si>
  <si>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</si>
  <si>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</si>
  <si>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</si>
  <si>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</si>
  <si>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</si>
  <si>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</si>
  <si>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</si>
  <si>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</si>
  <si>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</si>
  <si>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</si>
  <si>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</si>
  <si>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</si>
  <si>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</si>
  <si>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</si>
  <si>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</si>
  <si>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</si>
  <si>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</si>
  <si>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</si>
  <si>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</si>
  <si>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</si>
  <si>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</si>
  <si>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</si>
  <si>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</si>
  <si>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</si>
  <si>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</si>
  <si>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</si>
  <si>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</si>
  <si>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</si>
  <si>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</si>
  <si>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</si>
  <si>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</si>
  <si>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</si>
  <si>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</si>
  <si>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</si>
  <si>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</si>
  <si>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</si>
  <si>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</si>
  <si>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</si>
  <si>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</si>
  <si>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</si>
  <si>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</si>
  <si>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</si>
  <si>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</si>
  <si>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</si>
  <si>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</si>
  <si>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</si>
  <si>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</si>
  <si>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</si>
  <si>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</si>
  <si>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</si>
  <si>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</si>
  <si>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</si>
  <si>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</si>
  <si>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</si>
  <si>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</si>
  <si>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</si>
  <si>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</si>
  <si>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</si>
  <si>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</si>
  <si>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</si>
  <si>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</si>
  <si>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</si>
  <si>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</si>
  <si>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</si>
  <si>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</si>
  <si>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</si>
  <si>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</si>
  <si>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</si>
  <si>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</si>
  <si>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</si>
  <si>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</si>
  <si>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</si>
  <si>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</si>
  <si>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</si>
  <si>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</si>
  <si>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</si>
  <si>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</si>
  <si>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</si>
  <si>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</si>
  <si>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</si>
  <si>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</si>
  <si>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</si>
  <si>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</si>
  <si>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</si>
  <si>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</si>
  <si>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</si>
  <si>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</si>
  <si>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</si>
  <si>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</si>
  <si>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</si>
  <si>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</si>
  <si>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</si>
  <si>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</si>
  <si>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</si>
  <si>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</si>
  <si>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</si>
  <si>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</si>
  <si>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</si>
  <si>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</si>
  <si>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</si>
  <si>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</si>
  <si>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</si>
  <si>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</si>
  <si>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</si>
  <si>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</si>
  <si>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</si>
  <si>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</si>
  <si>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</si>
  <si>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</si>
  <si>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</si>
  <si>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</si>
  <si>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</si>
  <si>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</si>
  <si>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</si>
  <si>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</si>
  <si>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</si>
  <si>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</si>
  <si>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</si>
  <si>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</si>
  <si>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</si>
  <si>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</si>
  <si>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</si>
  <si>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</si>
  <si>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</si>
  <si>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</si>
  <si>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</si>
  <si>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</si>
  <si>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</si>
  <si>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</si>
  <si>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</si>
  <si>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</si>
  <si>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</si>
  <si>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</si>
  <si>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</si>
  <si>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</si>
  <si>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</si>
  <si>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</si>
  <si>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</si>
  <si>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</si>
  <si>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</si>
  <si>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</si>
  <si>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</si>
  <si>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</si>
  <si>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</si>
  <si>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</si>
  <si>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</si>
  <si>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</si>
  <si>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</si>
  <si>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</si>
  <si>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</si>
  <si>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</si>
  <si>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</si>
  <si>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</si>
  <si>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</si>
  <si>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</si>
  <si>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</si>
  <si>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</si>
  <si>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</si>
  <si>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</si>
  <si>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</si>
  <si>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</si>
  <si>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</si>
  <si>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</si>
  <si>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</si>
  <si>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</si>
  <si>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</si>
  <si>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</si>
  <si>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</si>
  <si>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</si>
  <si>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</si>
  <si>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</si>
  <si>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</si>
  <si>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</si>
  <si>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</si>
  <si>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</si>
  <si>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</si>
  <si>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</si>
  <si>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</si>
  <si>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</si>
  <si>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</si>
  <si>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</si>
  <si>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</si>
  <si>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</si>
  <si>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</si>
  <si>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</si>
  <si>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</si>
  <si>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</si>
  <si>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</si>
  <si>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</si>
  <si>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</si>
  <si>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</si>
  <si>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</si>
  <si>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</si>
  <si>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</si>
  <si>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</si>
  <si>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</si>
  <si>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</si>
  <si>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</si>
  <si>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</si>
  <si>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</si>
  <si>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</si>
  <si>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</si>
  <si>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</si>
  <si>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</si>
  <si>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</si>
  <si>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</si>
  <si>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</si>
  <si>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</si>
  <si>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</si>
  <si>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</si>
  <si>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</si>
  <si>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</si>
  <si>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</si>
  <si>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</si>
  <si>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</si>
  <si>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</si>
  <si>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</si>
  <si>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</si>
  <si>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</si>
  <si>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</si>
  <si>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</si>
  <si>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</si>
  <si>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</si>
  <si>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</si>
  <si>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</si>
  <si>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</si>
  <si>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</si>
  <si>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</si>
  <si>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</si>
  <si>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</si>
  <si>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</si>
  <si>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</si>
  <si>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</si>
  <si>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</si>
  <si>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</si>
  <si>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</si>
  <si>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</si>
  <si>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</si>
  <si>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</si>
  <si>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</si>
  <si>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</si>
  <si>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</si>
  <si>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</si>
  <si>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</si>
  <si>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</si>
  <si>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</si>
  <si>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</si>
  <si>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</si>
  <si>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</si>
  <si>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</si>
  <si>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</si>
  <si>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</si>
  <si>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</si>
  <si>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</si>
  <si>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</si>
  <si>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</si>
  <si>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</si>
  <si>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</si>
  <si>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</si>
  <si>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</si>
  <si>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</si>
  <si>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</si>
  <si>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</si>
  <si>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</si>
  <si>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</si>
  <si>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</si>
  <si>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</si>
  <si>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</si>
  <si>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</si>
  <si>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</si>
  <si>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</si>
  <si>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</si>
  <si>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</si>
  <si>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</si>
  <si>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</si>
  <si>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</si>
  <si>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</si>
  <si>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</si>
  <si>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</si>
  <si>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</si>
  <si>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</si>
  <si>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</si>
  <si>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</si>
  <si>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</si>
  <si>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</si>
  <si>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</si>
  <si>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</si>
  <si>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</si>
  <si>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</si>
  <si>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</si>
  <si>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</si>
  <si>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</si>
  <si>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</si>
  <si>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</si>
  <si>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</si>
  <si>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</si>
  <si>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</si>
  <si>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</si>
  <si>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</si>
  <si>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</si>
  <si>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</si>
  <si>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</si>
  <si>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</si>
  <si>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</si>
  <si>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</si>
  <si>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</si>
  <si>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</si>
  <si>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</si>
  <si>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</si>
  <si>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</si>
  <si>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</si>
  <si>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</si>
  <si>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</si>
  <si>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</si>
  <si>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</si>
  <si>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</si>
  <si>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</si>
  <si>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</si>
  <si>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</si>
  <si>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</si>
  <si>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</si>
  <si>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</si>
  <si>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</si>
  <si>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</si>
  <si>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</si>
  <si>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</si>
  <si>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</si>
  <si>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</si>
  <si>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</si>
  <si>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</si>
  <si>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</si>
  <si>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</si>
  <si>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</si>
  <si>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</si>
  <si>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</si>
  <si>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</si>
  <si>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</si>
  <si>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</si>
  <si>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</si>
  <si>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</si>
  <si>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</si>
  <si>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</si>
  <si>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</si>
  <si>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</si>
  <si>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</si>
  <si>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</si>
  <si>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</si>
  <si>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</si>
  <si>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</si>
  <si>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</si>
  <si>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</si>
  <si>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</si>
  <si>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</si>
  <si>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</si>
  <si>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</si>
  <si>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</si>
  <si>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</si>
  <si>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</si>
  <si>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</si>
  <si>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</si>
  <si>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</si>
  <si>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</si>
  <si>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</si>
  <si>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</si>
  <si>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</si>
  <si>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</si>
  <si>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</si>
  <si>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</si>
  <si>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</si>
  <si>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</si>
  <si>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</si>
  <si>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</si>
  <si>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</si>
  <si>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</si>
  <si>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</si>
  <si>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</si>
  <si>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</si>
  <si>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</si>
  <si>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</si>
  <si>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</si>
  <si>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</si>
  <si>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</si>
  <si>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</si>
  <si>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</si>
  <si>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</si>
  <si>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</si>
  <si>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</si>
  <si>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</si>
  <si>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</si>
  <si>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</si>
  <si>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</si>
  <si>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</si>
  <si>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</si>
  <si>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</si>
  <si>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</si>
  <si>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</si>
  <si>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</si>
  <si>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</si>
  <si>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</si>
  <si>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</si>
  <si>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</si>
  <si>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</si>
  <si>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</si>
  <si>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</si>
  <si>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</si>
  <si>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</si>
  <si>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</si>
  <si>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</si>
  <si>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</si>
  <si>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</si>
  <si>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</si>
  <si>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</si>
  <si>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</si>
  <si>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</si>
  <si>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</si>
  <si>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</si>
  <si>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</si>
  <si>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</si>
  <si>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</si>
  <si>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</si>
  <si>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</si>
  <si>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</si>
  <si>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</si>
  <si>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</si>
  <si>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</si>
  <si>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</si>
  <si>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</si>
  <si>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</si>
  <si>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</si>
  <si>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</si>
  <si>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</si>
  <si>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</si>
  <si>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</si>
  <si>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</si>
  <si>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</si>
  <si>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</si>
  <si>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</si>
  <si>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</si>
  <si>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</si>
  <si>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</si>
  <si>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</si>
  <si>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</si>
  <si>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</si>
  <si>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</si>
  <si>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</si>
  <si>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</si>
  <si>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</si>
  <si>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</si>
  <si>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</si>
  <si>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</si>
  <si>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</si>
  <si>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</si>
  <si>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</si>
  <si>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</si>
  <si>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</si>
  <si>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</si>
  <si>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</si>
  <si>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</si>
  <si>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</si>
  <si>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</si>
  <si>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</si>
  <si>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</si>
  <si>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</si>
  <si>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</si>
  <si>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</si>
  <si>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</si>
  <si>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</si>
  <si>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</si>
  <si>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</si>
  <si>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</si>
  <si>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</si>
  <si>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</si>
  <si>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</si>
  <si>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</si>
  <si>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</si>
  <si>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</si>
  <si>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</si>
  <si>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</si>
  <si>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</si>
  <si>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</si>
  <si>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</si>
  <si>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</si>
  <si>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</si>
  <si>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</si>
  <si>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</si>
  <si>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</si>
  <si>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</si>
  <si>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</si>
  <si>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</si>
  <si>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</si>
  <si>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</si>
  <si>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</si>
  <si>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</si>
  <si>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</si>
  <si>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</si>
  <si>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</si>
  <si>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</si>
  <si>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</si>
  <si>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</si>
  <si>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</si>
  <si>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</si>
  <si>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</si>
  <si>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</si>
  <si>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</si>
  <si>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</si>
  <si>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</si>
  <si>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</si>
  <si>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</si>
  <si>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</si>
  <si>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</si>
  <si>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</si>
  <si>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</si>
  <si>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</si>
  <si>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</si>
  <si>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</si>
  <si>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</si>
  <si>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</si>
  <si>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</si>
  <si>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</si>
  <si>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</si>
  <si>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</si>
  <si>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</si>
  <si>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</si>
  <si>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</si>
  <si>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</si>
  <si>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</si>
  <si>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</si>
  <si>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</si>
  <si>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</si>
  <si>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</si>
  <si>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</si>
  <si>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</si>
  <si>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</si>
  <si>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</si>
  <si>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</si>
  <si>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</si>
  <si>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</si>
  <si>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</si>
  <si>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</si>
  <si>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</si>
  <si>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</si>
  <si>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</si>
  <si>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</si>
  <si>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</si>
  <si>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</si>
  <si>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</si>
  <si>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</si>
  <si>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</si>
  <si>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</si>
  <si>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</si>
  <si>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</si>
  <si>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</si>
  <si>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</si>
  <si>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</si>
  <si>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</si>
  <si>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</si>
  <si>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</si>
  <si>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</si>
  <si>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</si>
  <si>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</si>
  <si>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</si>
  <si>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</si>
  <si>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</si>
  <si>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</si>
  <si>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</si>
  <si>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</si>
  <si>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</si>
  <si>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</si>
  <si>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</si>
  <si>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</si>
  <si>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</si>
  <si>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</si>
  <si>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</si>
  <si>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</si>
  <si>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</si>
  <si>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</si>
  <si>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</si>
  <si>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</si>
  <si>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</si>
  <si>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</si>
  <si>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</si>
  <si>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</si>
  <si>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</si>
  <si>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</si>
  <si>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</si>
  <si>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</si>
  <si>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</si>
  <si>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</si>
  <si>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</si>
  <si>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</si>
  <si>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</si>
  <si>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</si>
  <si>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</si>
  <si>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</si>
  <si>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</si>
  <si>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</si>
  <si>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</si>
  <si>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</si>
  <si>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</si>
  <si>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</si>
  <si>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</si>
  <si>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</si>
  <si>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</si>
  <si>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</si>
  <si>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</si>
  <si>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</si>
  <si>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</si>
  <si>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</si>
  <si>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</si>
  <si>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</si>
  <si>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</si>
  <si>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</si>
  <si>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</si>
  <si>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</si>
  <si>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</si>
  <si>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</si>
  <si>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</si>
  <si>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</si>
  <si>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</si>
  <si>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</si>
  <si>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</si>
  <si>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</si>
  <si>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</si>
  <si>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</si>
  <si>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</si>
  <si>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</si>
  <si>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</si>
  <si>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</si>
  <si>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</si>
  <si>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</si>
  <si>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</si>
  <si>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</si>
  <si>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</si>
  <si>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</si>
  <si>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</si>
  <si>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</si>
  <si>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</si>
  <si>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</si>
  <si>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</si>
  <si>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</si>
  <si>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</si>
  <si>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</si>
  <si>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</si>
  <si>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</si>
  <si>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</si>
  <si>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</si>
  <si>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</si>
  <si>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</si>
  <si>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</si>
  <si>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</si>
  <si>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</si>
  <si>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</si>
  <si>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</si>
  <si>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</si>
  <si>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</si>
  <si>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</si>
  <si>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</si>
  <si>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</si>
  <si>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</si>
  <si>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</si>
  <si>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</si>
  <si>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</si>
  <si>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</si>
  <si>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</si>
  <si>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</si>
  <si>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</si>
  <si>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</si>
  <si>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</si>
  <si>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</si>
  <si>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</si>
  <si>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</si>
  <si>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</si>
  <si>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</si>
  <si>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</si>
  <si>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</si>
  <si>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</si>
  <si>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</si>
  <si>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</si>
  <si>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</si>
  <si>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</si>
  <si>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</si>
  <si>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</si>
  <si>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</si>
  <si>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</si>
  <si>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</si>
  <si>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</si>
  <si>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</si>
  <si>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</si>
  <si>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</si>
  <si>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</si>
  <si>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</si>
  <si>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</si>
  <si>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</si>
  <si>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</si>
  <si>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</si>
  <si>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</si>
  <si>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</si>
  <si>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</si>
  <si>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</si>
  <si>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</si>
  <si>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</si>
  <si>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</si>
  <si>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</si>
  <si>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</si>
  <si>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</si>
  <si>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</si>
  <si>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</si>
  <si>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</si>
  <si>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</si>
  <si>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</si>
  <si>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</si>
  <si>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</si>
  <si>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</si>
  <si>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</si>
  <si>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</si>
  <si>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</si>
  <si>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</si>
  <si>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</si>
  <si>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</si>
  <si>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</si>
  <si>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</si>
  <si>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</si>
  <si>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</si>
  <si>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</si>
  <si>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</si>
  <si>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</si>
  <si>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</si>
  <si>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</si>
  <si>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</si>
  <si>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</si>
  <si>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</si>
  <si>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</si>
  <si>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</si>
  <si>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</si>
  <si>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</si>
  <si>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</si>
  <si>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</si>
  <si>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</si>
  <si>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</si>
  <si>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</si>
  <si>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</si>
  <si>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</si>
  <si>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</si>
  <si>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</si>
  <si>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</si>
  <si>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</si>
  <si>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</si>
  <si>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</si>
  <si>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</si>
  <si>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</si>
  <si>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</si>
  <si>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</si>
  <si>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</si>
  <si>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</si>
  <si>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</si>
  <si>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</si>
  <si>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</si>
  <si>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</si>
  <si>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</si>
  <si>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</si>
  <si>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</si>
  <si>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</si>
  <si>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</si>
  <si>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</si>
  <si>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</si>
  <si>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</si>
  <si>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</si>
  <si>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</si>
  <si>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</si>
  <si>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</si>
  <si>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</si>
  <si>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</si>
  <si>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</si>
  <si>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</si>
  <si>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</si>
  <si>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</si>
  <si>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</si>
  <si>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</si>
  <si>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</si>
  <si>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</si>
  <si>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</si>
  <si>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</si>
  <si>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</si>
  <si>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</si>
  <si>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</si>
  <si>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</si>
  <si>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</si>
  <si>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</si>
  <si>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</si>
  <si>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</si>
  <si>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</si>
  <si>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</si>
  <si>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</si>
  <si>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</si>
  <si>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</si>
  <si>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</si>
  <si>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</si>
  <si>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</si>
  <si>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</si>
  <si>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</si>
  <si>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</si>
  <si>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</si>
  <si>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</si>
  <si>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</si>
  <si>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</si>
  <si>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</si>
  <si>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</si>
  <si>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</si>
  <si>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</si>
  <si>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</si>
  <si>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</si>
  <si>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</si>
  <si>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</si>
  <si>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</si>
  <si>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</si>
  <si>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</si>
  <si>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</si>
  <si>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</si>
  <si>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</si>
  <si>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</si>
  <si>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</si>
  <si>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</si>
  <si>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</si>
  <si>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</si>
  <si>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</si>
  <si>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</si>
  <si>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</si>
  <si>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</si>
  <si>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</si>
  <si>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</si>
  <si>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</si>
  <si>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</si>
  <si>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</si>
  <si>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</si>
  <si>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</si>
  <si>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</si>
  <si>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</si>
  <si>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</si>
  <si>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</si>
  <si>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</si>
  <si>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</si>
  <si>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</si>
  <si>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</si>
  <si>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</si>
  <si>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</si>
  <si>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</si>
  <si>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</si>
  <si>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</si>
  <si>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</si>
  <si>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</si>
  <si>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</si>
  <si>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</si>
  <si>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</si>
  <si>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</si>
  <si>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</si>
  <si>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</si>
  <si>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</si>
  <si>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</si>
  <si>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</si>
  <si>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</si>
  <si>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</si>
  <si>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</si>
  <si>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</si>
  <si>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</si>
  <si>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</si>
  <si>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</si>
  <si>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</si>
  <si>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</si>
  <si>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</si>
  <si>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</si>
  <si>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</si>
  <si>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</si>
  <si>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</si>
  <si>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</si>
  <si>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</si>
  <si>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</si>
  <si>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</si>
  <si>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</si>
  <si>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</si>
  <si>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</si>
  <si>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</si>
  <si>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</si>
  <si>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</si>
  <si>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</si>
  <si>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</si>
  <si>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</si>
  <si>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</si>
  <si>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</si>
  <si>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</si>
  <si>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</si>
  <si>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</si>
  <si>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</si>
  <si>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</si>
  <si>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</si>
  <si>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</si>
  <si>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</si>
  <si>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</si>
  <si>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</si>
  <si>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</si>
  <si>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</si>
  <si>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</si>
  <si>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</si>
  <si>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</si>
  <si>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</si>
  <si>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</si>
  <si>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</si>
  <si>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</si>
  <si>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</si>
  <si>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</si>
  <si>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</si>
  <si>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</si>
  <si>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</si>
  <si>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</si>
  <si>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</si>
  <si>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</si>
  <si>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</si>
  <si>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</si>
  <si>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</si>
  <si>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</si>
  <si>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</si>
  <si>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</si>
  <si>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</si>
  <si>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</si>
  <si>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</si>
  <si>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</si>
  <si>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</si>
  <si>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</si>
  <si>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</si>
  <si>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</si>
  <si>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</si>
  <si>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</si>
  <si>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</si>
  <si>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</si>
  <si>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</si>
  <si>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</si>
  <si>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</si>
  <si>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</si>
  <si>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</si>
  <si>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</si>
  <si>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</si>
  <si>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</si>
  <si>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</si>
  <si>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</si>
  <si>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</si>
  <si>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</si>
  <si>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</si>
  <si>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</si>
  <si>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</si>
  <si>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</si>
  <si>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</si>
  <si>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</si>
  <si>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</si>
  <si>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</si>
  <si>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</si>
  <si>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</si>
  <si>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</si>
  <si>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</si>
  <si>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</si>
  <si>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</si>
  <si>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</si>
  <si>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</si>
  <si>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</si>
  <si>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</si>
  <si>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</si>
  <si>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</si>
  <si>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</si>
  <si>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</si>
  <si>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</si>
  <si>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</si>
  <si>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</si>
  <si>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</si>
  <si>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</si>
  <si>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</si>
  <si>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</si>
  <si>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</si>
  <si>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</si>
  <si>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</si>
  <si>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</si>
  <si>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</si>
  <si>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</si>
  <si>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</si>
  <si>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</si>
  <si>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</si>
  <si>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</si>
  <si>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</si>
  <si>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</si>
  <si>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</si>
  <si>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</si>
  <si>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</si>
  <si>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</si>
  <si>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</si>
  <si>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</si>
  <si>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</si>
  <si>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</si>
  <si>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</si>
  <si>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</si>
  <si>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</si>
  <si>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</si>
  <si>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</si>
  <si>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</si>
  <si>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</si>
  <si>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</si>
  <si>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</si>
  <si>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</si>
  <si>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</si>
  <si>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</si>
  <si>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</si>
  <si>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</si>
  <si>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</si>
  <si>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</si>
  <si>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</si>
  <si>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</si>
  <si>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</si>
  <si>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</si>
  <si>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</si>
  <si>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</si>
  <si>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</si>
  <si>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</si>
  <si>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</si>
  <si>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</si>
  <si>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</si>
  <si>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</si>
  <si>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</si>
  <si>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</si>
  <si>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</si>
  <si>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</si>
  <si>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</si>
  <si>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</si>
  <si>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</si>
  <si>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</si>
  <si>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</si>
  <si>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</si>
  <si>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</si>
  <si>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</si>
  <si>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</si>
  <si>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</si>
  <si>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</si>
  <si>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</si>
  <si>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</si>
  <si>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</si>
  <si>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</si>
  <si>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</si>
  <si>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</si>
  <si>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</si>
  <si>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</si>
  <si>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</si>
  <si>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</si>
  <si>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</si>
  <si>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</si>
  <si>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</si>
  <si>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</si>
  <si>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</si>
  <si>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</si>
  <si>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</si>
  <si>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</si>
  <si>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</si>
  <si>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</si>
  <si>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</si>
  <si>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</si>
  <si>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</si>
  <si>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</si>
  <si>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</si>
  <si>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</si>
  <si>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</si>
  <si>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</si>
  <si>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</si>
  <si>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</si>
  <si>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</si>
  <si>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</si>
  <si>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</si>
  <si>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</si>
  <si>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</si>
  <si>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</si>
  <si>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</si>
  <si>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</si>
  <si>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</si>
  <si>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</si>
  <si>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</si>
  <si>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</si>
  <si>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</si>
  <si>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</si>
  <si>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</si>
  <si>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</si>
  <si>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</si>
  <si>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</si>
  <si>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</si>
  <si>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</si>
  <si>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</si>
  <si>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</si>
  <si>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</si>
  <si>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</si>
  <si>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</si>
  <si>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</si>
  <si>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</si>
  <si>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</si>
  <si>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</si>
  <si>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</si>
  <si>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</si>
  <si>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</si>
  <si>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</si>
  <si>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</si>
  <si>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</si>
  <si>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</si>
  <si>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</si>
  <si>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</si>
  <si>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</si>
  <si>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</si>
  <si>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</si>
  <si>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</si>
  <si>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</si>
  <si>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</si>
  <si>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</si>
  <si>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</si>
  <si>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</si>
  <si>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</si>
  <si>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</si>
  <si>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</si>
  <si>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</si>
  <si>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</si>
  <si>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</si>
  <si>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</si>
  <si>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</si>
  <si>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</si>
  <si>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</si>
  <si>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</si>
  <si>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</si>
  <si>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</si>
  <si>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</si>
  <si>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</si>
  <si>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</si>
  <si>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</si>
  <si>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</si>
  <si>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</si>
  <si>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</si>
  <si>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</si>
  <si>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</si>
  <si>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</si>
  <si>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</si>
  <si>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</si>
  <si>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</si>
  <si>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</si>
  <si>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</si>
  <si>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</si>
  <si>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</si>
  <si>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</si>
  <si>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</si>
  <si>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</si>
  <si>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</si>
  <si>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</si>
  <si>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</si>
  <si>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</si>
  <si>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</si>
  <si>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</si>
  <si>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</si>
  <si>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</si>
  <si>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</si>
  <si>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</si>
  <si>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</si>
  <si>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</si>
  <si>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</si>
  <si>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</si>
  <si>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</si>
  <si>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</si>
  <si>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</si>
  <si>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</si>
  <si>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</si>
  <si>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</si>
  <si>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</si>
  <si>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</si>
  <si>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</si>
  <si>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</si>
  <si>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</si>
  <si>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</si>
  <si>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</si>
  <si>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</si>
  <si>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</si>
  <si>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</si>
  <si>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</si>
  <si>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</si>
  <si>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</si>
  <si>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</si>
  <si>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</si>
  <si>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</si>
  <si>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</si>
  <si>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</si>
  <si>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</si>
  <si>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</si>
  <si>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</si>
  <si>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</si>
  <si>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</si>
  <si>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</si>
  <si>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</si>
  <si>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</si>
  <si>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</si>
  <si>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</si>
  <si>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</si>
  <si>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</si>
  <si>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</si>
  <si>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</si>
  <si>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</si>
  <si>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</si>
  <si>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</si>
  <si>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</si>
  <si>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</si>
  <si>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</si>
  <si>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</si>
  <si>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</si>
  <si>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</si>
  <si>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</si>
  <si>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</si>
  <si>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</si>
  <si>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</si>
  <si>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</si>
  <si>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</si>
  <si>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</si>
  <si>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</si>
  <si>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</si>
  <si>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</si>
  <si>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</si>
  <si>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</si>
  <si>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</si>
  <si>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</si>
  <si>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</si>
  <si>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</si>
  <si>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</si>
  <si>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</si>
  <si>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</si>
  <si>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</si>
  <si>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</si>
  <si>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</si>
  <si>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</si>
  <si>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</si>
  <si>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</si>
  <si>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</si>
  <si>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</si>
  <si>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</si>
  <si>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</si>
  <si>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</si>
  <si>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</si>
  <si>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</si>
  <si>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</si>
  <si>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</si>
  <si>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</si>
  <si>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</si>
  <si>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</si>
  <si>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</si>
  <si>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</si>
  <si>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</si>
  <si>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</si>
  <si>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</si>
  <si>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</si>
  <si>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</si>
  <si>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</si>
  <si>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</si>
  <si>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</si>
  <si>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</si>
  <si>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</si>
  <si>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</si>
  <si>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</si>
  <si>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</si>
  <si>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</si>
  <si>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</si>
  <si>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</si>
  <si>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</si>
  <si>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</si>
  <si>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</si>
  <si>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</si>
  <si>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</si>
  <si>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</si>
  <si>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</si>
  <si>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</si>
  <si>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</si>
  <si>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</si>
  <si>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</si>
  <si>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</si>
  <si>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</si>
  <si>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</si>
  <si>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</si>
  <si>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</si>
  <si>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</si>
  <si>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</si>
  <si>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</si>
  <si>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</si>
  <si>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</si>
  <si>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</si>
  <si>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</si>
  <si>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</si>
  <si>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</si>
  <si>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</si>
  <si>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</si>
  <si>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</si>
  <si>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</si>
  <si>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</si>
  <si>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</si>
  <si>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</si>
  <si>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</si>
  <si>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</si>
  <si>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</si>
  <si>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</si>
  <si>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</si>
  <si>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</si>
  <si>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</si>
  <si>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</si>
  <si>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</si>
  <si>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</si>
  <si>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</si>
  <si>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</si>
  <si>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</si>
  <si>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</si>
  <si>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</si>
  <si>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</si>
  <si>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</si>
  <si>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</si>
  <si>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</si>
  <si>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</si>
  <si>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</si>
  <si>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</si>
  <si>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</si>
  <si>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</si>
  <si>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</si>
  <si>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</si>
  <si>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</si>
  <si>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</si>
  <si>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</si>
  <si>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</si>
  <si>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</si>
  <si>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</si>
  <si>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</si>
  <si>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</si>
  <si>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</si>
  <si>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</si>
  <si>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</si>
  <si>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</si>
  <si>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</si>
  <si>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</si>
  <si>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</si>
  <si>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</si>
  <si>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</si>
  <si>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</si>
  <si>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</si>
  <si>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</si>
  <si>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</si>
  <si>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</si>
  <si>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</si>
  <si>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</si>
  <si>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</si>
  <si>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</si>
  <si>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</si>
  <si>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</si>
  <si>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</si>
  <si>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</si>
  <si>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</si>
  <si>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</si>
  <si>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</si>
  <si>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</si>
  <si>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</si>
  <si>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</si>
  <si>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</si>
  <si>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</si>
  <si>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</si>
  <si>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</si>
  <si>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</si>
  <si>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</si>
  <si>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</si>
  <si>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</si>
  <si>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</si>
  <si>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</si>
  <si>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</si>
  <si>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</si>
  <si>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</si>
  <si>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</si>
  <si>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</si>
  <si>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</si>
  <si>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</si>
  <si>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</si>
  <si>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</si>
  <si>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</si>
  <si>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</si>
  <si>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</si>
  <si>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</si>
  <si>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</si>
  <si>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</si>
  <si>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</si>
  <si>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</si>
  <si>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</si>
  <si>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</si>
  <si>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</si>
  <si>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</si>
  <si>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</si>
  <si>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</si>
  <si>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</si>
  <si>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</si>
  <si>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</si>
  <si>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</si>
  <si>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</si>
  <si>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</si>
  <si>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</si>
  <si>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</si>
  <si>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</si>
  <si>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</si>
  <si>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</si>
  <si>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</si>
  <si>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</si>
  <si>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</si>
  <si>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</si>
  <si>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</si>
  <si>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</si>
  <si>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</si>
  <si>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</si>
  <si>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</si>
  <si>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</si>
  <si>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</si>
  <si>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</si>
  <si>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</si>
  <si>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</si>
  <si>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</si>
  <si>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</si>
  <si>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</si>
  <si>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</si>
  <si>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</si>
  <si>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</si>
  <si>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</si>
  <si>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</si>
  <si>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</si>
  <si>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</si>
  <si>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</si>
  <si>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</si>
  <si>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</si>
  <si>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</si>
  <si>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</si>
  <si>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</si>
  <si>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</si>
  <si>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</si>
  <si>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</si>
  <si>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</si>
  <si>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</si>
  <si>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</si>
  <si>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</si>
  <si>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</si>
  <si>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</si>
  <si>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</si>
  <si>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</si>
  <si>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</si>
  <si>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</si>
  <si>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</si>
  <si>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</si>
  <si>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</si>
  <si>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</si>
  <si>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</si>
  <si>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</si>
  <si>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</si>
  <si>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</si>
  <si>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</si>
  <si>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</si>
  <si>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</si>
  <si>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</si>
  <si>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</si>
  <si>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</si>
  <si>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</si>
  <si>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</si>
  <si>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</si>
  <si>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</si>
  <si>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</si>
  <si>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</si>
  <si>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</si>
  <si>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</si>
  <si>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</si>
  <si>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</si>
  <si>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</si>
  <si>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</si>
  <si>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</si>
  <si>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</si>
  <si>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</si>
  <si>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</si>
  <si>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</si>
  <si>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</si>
  <si>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</si>
  <si>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</si>
  <si>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</si>
  <si>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</si>
  <si>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</si>
  <si>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</si>
  <si>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</si>
  <si>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</si>
  <si>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</si>
  <si>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</si>
  <si>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</si>
  <si>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</si>
  <si>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</si>
  <si>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</si>
  <si>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</si>
  <si>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</si>
  <si>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</si>
  <si>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</si>
  <si>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</si>
  <si>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</si>
  <si>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</si>
  <si>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</si>
  <si>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</si>
  <si>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</si>
  <si>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</si>
  <si>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</si>
  <si>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</si>
  <si>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</si>
  <si>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</si>
  <si>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</si>
  <si>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</si>
  <si>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</si>
  <si>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</si>
  <si>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</si>
  <si>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</si>
  <si>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</si>
  <si>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</si>
  <si>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</si>
  <si>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</si>
  <si>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</si>
  <si>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</si>
  <si>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</si>
  <si>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</si>
  <si>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</si>
  <si>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</si>
  <si>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</si>
  <si>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</si>
  <si>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</si>
  <si>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</si>
  <si>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</si>
  <si>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</si>
  <si>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</si>
  <si>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</si>
  <si>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</si>
  <si>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</si>
  <si>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</si>
  <si>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</si>
  <si>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</si>
  <si>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</si>
  <si>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</si>
  <si>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</si>
  <si>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</si>
  <si>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</si>
  <si>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</si>
  <si>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</si>
  <si>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</si>
  <si>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</si>
  <si>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</si>
  <si>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</si>
  <si>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</si>
  <si>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</si>
  <si>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</si>
  <si>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</si>
  <si>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</si>
  <si>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</si>
  <si>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</si>
  <si>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</si>
  <si>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</si>
  <si>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</si>
  <si>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</si>
  <si>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</si>
  <si>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</si>
  <si>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</si>
  <si>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</si>
  <si>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</si>
  <si>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</si>
  <si>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</si>
  <si>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</si>
  <si>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</si>
  <si>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</si>
  <si>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</si>
  <si>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</si>
  <si>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</si>
  <si>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</si>
  <si>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</si>
  <si>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</si>
  <si>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</si>
  <si>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</si>
  <si>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</si>
  <si>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</si>
  <si>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</si>
  <si>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</si>
  <si>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</si>
  <si>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</si>
  <si>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</si>
  <si>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</si>
  <si>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</si>
  <si>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</si>
  <si>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</si>
  <si>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</si>
  <si>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</si>
  <si>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</si>
  <si>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</si>
  <si>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</si>
  <si>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</si>
  <si>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</si>
  <si>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</si>
  <si>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</si>
  <si>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</si>
  <si>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</si>
  <si>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</si>
  <si>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</si>
  <si>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</si>
  <si>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</si>
  <si>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</si>
  <si>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</si>
  <si>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</si>
  <si>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</si>
  <si>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</si>
  <si>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</si>
  <si>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</si>
  <si>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</si>
  <si>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</si>
  <si>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</si>
  <si>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</si>
  <si>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</si>
  <si>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</si>
  <si>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</si>
  <si>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</si>
  <si>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</si>
  <si>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</si>
  <si>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</si>
  <si>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</si>
  <si>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</si>
  <si>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</si>
  <si>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</si>
  <si>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</si>
  <si>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</si>
  <si>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</si>
  <si>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</si>
  <si>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</si>
  <si>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</si>
  <si>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</si>
  <si>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</si>
  <si>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</si>
  <si>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</si>
  <si>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</si>
  <si>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</si>
  <si>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</si>
  <si>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</si>
  <si>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</si>
  <si>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</si>
  <si>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</si>
  <si>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</si>
  <si>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</si>
  <si>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</si>
  <si>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</si>
  <si>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</si>
  <si>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</si>
  <si>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</si>
  <si>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</si>
  <si>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</si>
  <si>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</si>
  <si>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</si>
  <si>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</si>
  <si>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</si>
  <si>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</si>
  <si>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</si>
  <si>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</si>
  <si>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</si>
  <si>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</si>
  <si>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</si>
  <si>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</si>
  <si>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</si>
  <si>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</si>
  <si>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</si>
  <si>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</si>
  <si>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</si>
  <si>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</si>
  <si>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</si>
  <si>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</si>
  <si>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</si>
  <si>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</si>
  <si>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</si>
  <si>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</si>
  <si>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</si>
  <si>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</si>
  <si>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</si>
  <si>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</si>
  <si>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</si>
  <si>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</si>
  <si>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</si>
  <si>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</si>
  <si>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</si>
  <si>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</si>
  <si>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</si>
  <si>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</si>
  <si>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</si>
  <si>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</si>
  <si>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</si>
  <si>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</si>
  <si>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</si>
  <si>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</si>
  <si>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</si>
  <si>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</si>
  <si>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</si>
  <si>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</si>
  <si>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</si>
  <si>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</si>
  <si>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</si>
  <si>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</si>
  <si>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</si>
  <si>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</si>
  <si>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</si>
  <si>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</si>
  <si>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</si>
  <si>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</si>
  <si>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</si>
  <si>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</si>
  <si>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</si>
  <si>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</si>
  <si>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</si>
  <si>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</si>
  <si>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</si>
  <si>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</si>
  <si>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</si>
  <si>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</si>
  <si>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</si>
  <si>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</si>
  <si>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</si>
  <si>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</si>
  <si>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</si>
  <si>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</si>
  <si>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</si>
  <si>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</si>
  <si>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</si>
  <si>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</si>
  <si>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</si>
  <si>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</si>
  <si>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</si>
  <si>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</si>
  <si>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</si>
  <si>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</si>
  <si>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</si>
  <si>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</si>
  <si>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</si>
  <si>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</si>
  <si>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</si>
  <si>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</si>
  <si>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</si>
  <si>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</si>
  <si>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</si>
  <si>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</si>
  <si>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</si>
  <si>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</si>
  <si>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</si>
  <si>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</si>
  <si>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</si>
  <si>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</si>
  <si>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</si>
  <si>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</si>
  <si>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</si>
  <si>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</si>
  <si>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</si>
  <si>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</si>
  <si>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</si>
  <si>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</si>
  <si>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</si>
  <si>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</si>
  <si>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</si>
  <si>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</si>
  <si>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</si>
  <si>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</si>
  <si>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</si>
  <si>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</si>
  <si>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</si>
  <si>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</si>
  <si>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</si>
  <si>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</si>
  <si>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</si>
  <si>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</si>
  <si>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</si>
  <si>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</si>
  <si>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</si>
  <si>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</si>
  <si>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</si>
  <si>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</si>
  <si>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</si>
  <si>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</si>
  <si>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</si>
  <si>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</si>
  <si>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</si>
  <si>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</si>
  <si>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</si>
  <si>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</si>
  <si>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</si>
  <si>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</si>
  <si>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</si>
  <si>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</si>
  <si>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</si>
  <si>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</si>
  <si>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</si>
  <si>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</si>
  <si>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</si>
  <si>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</si>
  <si>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</si>
  <si>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</si>
  <si>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</si>
  <si>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</si>
  <si>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</si>
  <si>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</si>
  <si>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</si>
  <si>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</si>
  <si>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</si>
  <si>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</si>
  <si>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</si>
  <si>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</si>
  <si>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</si>
  <si>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</si>
  <si>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</si>
  <si>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</si>
  <si>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</si>
  <si>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</si>
  <si>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</si>
  <si>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</si>
  <si>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</si>
  <si>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</si>
  <si>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</si>
  <si>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</si>
  <si>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</si>
  <si>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</si>
  <si>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</si>
  <si>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</si>
  <si>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</si>
  <si>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</si>
  <si>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</si>
  <si>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</si>
  <si>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</si>
  <si>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</si>
  <si>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</si>
  <si>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</si>
  <si>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</si>
  <si>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</si>
  <si>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</si>
  <si>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</si>
  <si>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</si>
  <si>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</si>
  <si>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</si>
  <si>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</si>
  <si>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</si>
  <si>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</si>
  <si>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</si>
  <si>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</si>
  <si>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</si>
  <si>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</si>
  <si>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</si>
  <si>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</si>
  <si>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</si>
  <si>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</si>
  <si>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</si>
  <si>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</si>
  <si>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</si>
  <si>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</si>
  <si>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</si>
  <si>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</si>
  <si>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</si>
  <si>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</si>
  <si>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</si>
  <si>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</si>
  <si>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</si>
  <si>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</si>
  <si>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</si>
  <si>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</si>
  <si>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</si>
  <si>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</si>
  <si>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</si>
  <si>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</si>
  <si>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</si>
  <si>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</si>
  <si>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</si>
  <si>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</si>
  <si>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</si>
  <si>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</si>
  <si>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</si>
  <si>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</si>
  <si>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</si>
  <si>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</si>
  <si>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</si>
  <si>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</si>
  <si>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</si>
  <si>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</si>
  <si>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</si>
  <si>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</si>
  <si>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</si>
  <si>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</si>
  <si>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</si>
  <si>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</si>
  <si>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</si>
  <si>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</si>
  <si>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</si>
  <si>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</si>
  <si>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</si>
  <si>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</si>
  <si>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</si>
  <si>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</si>
  <si>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</si>
  <si>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</si>
  <si>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</si>
  <si>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</si>
  <si>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</si>
  <si>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</si>
  <si>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</si>
  <si>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</si>
  <si>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</si>
  <si>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</si>
  <si>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</si>
  <si>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</si>
  <si>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</si>
  <si>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</si>
  <si>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</si>
  <si>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</si>
  <si>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</si>
  <si>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</si>
  <si>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</si>
  <si>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</si>
  <si>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</si>
  <si>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</si>
  <si>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</si>
  <si>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</si>
  <si>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</si>
  <si>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</si>
  <si>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</si>
  <si>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</si>
  <si>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</si>
  <si>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</si>
  <si>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</si>
  <si>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</si>
  <si>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</si>
  <si>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</si>
  <si>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</si>
  <si>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</si>
  <si>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</si>
  <si>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</si>
  <si>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</si>
  <si>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</si>
  <si>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</si>
  <si>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</si>
  <si>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</si>
  <si>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</si>
  <si>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</si>
  <si>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</si>
  <si>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</si>
  <si>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</si>
  <si>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</si>
  <si>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</si>
  <si>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</si>
  <si>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</si>
  <si>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</si>
  <si>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</si>
  <si>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</si>
  <si>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</si>
  <si>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</si>
  <si>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</si>
  <si>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</si>
  <si>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</si>
  <si>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</si>
  <si>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</si>
  <si>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</si>
  <si>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</si>
  <si>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</si>
  <si>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</si>
  <si>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</si>
  <si>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</si>
  <si>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</si>
  <si>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</si>
  <si>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</si>
  <si>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</si>
  <si>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</si>
  <si>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</si>
  <si>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</si>
  <si>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</si>
  <si>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</si>
  <si>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</si>
  <si>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</si>
  <si>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</si>
  <si>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</si>
  <si>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</si>
  <si>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</si>
  <si>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</si>
  <si>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</si>
  <si>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</si>
  <si>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</si>
  <si>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</si>
  <si>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</si>
  <si>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</si>
  <si>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</si>
  <si>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</si>
  <si>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</si>
  <si>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</si>
  <si>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</si>
  <si>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</si>
  <si>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</si>
  <si>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</si>
  <si>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</si>
  <si>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</si>
  <si>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</si>
  <si>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</si>
  <si>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</si>
  <si>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</si>
  <si>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</si>
  <si>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</si>
  <si>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</si>
  <si>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</si>
  <si>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</si>
  <si>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</si>
  <si>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</si>
  <si>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</si>
  <si>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</si>
  <si>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</si>
  <si>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</si>
  <si>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</si>
  <si>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</si>
  <si>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</si>
  <si>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</si>
  <si>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</si>
  <si>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</si>
  <si>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</si>
  <si>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</si>
  <si>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</si>
  <si>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</si>
  <si>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</si>
  <si>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</si>
  <si>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</si>
  <si>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</si>
  <si>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</si>
  <si>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</si>
  <si>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</si>
  <si>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</si>
  <si>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</si>
  <si>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</si>
  <si>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</si>
  <si>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</si>
  <si>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</si>
  <si>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</si>
  <si>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</si>
  <si>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</si>
  <si>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</si>
  <si>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</si>
  <si>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</si>
  <si>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</si>
  <si>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</si>
  <si>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</si>
  <si>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</si>
  <si>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</si>
  <si>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</si>
  <si>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</si>
  <si>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</si>
  <si>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</si>
  <si>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</si>
  <si>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</si>
  <si>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</si>
  <si>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</si>
  <si>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</si>
  <si>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</si>
  <si>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</si>
  <si>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</si>
  <si>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</si>
  <si>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</si>
  <si>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</si>
  <si>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</si>
  <si>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</si>
  <si>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</si>
  <si>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</si>
  <si>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</si>
  <si>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</si>
  <si>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</si>
  <si>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</si>
  <si>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</si>
  <si>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</si>
  <si>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</si>
  <si>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</si>
  <si>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</si>
  <si>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</si>
  <si>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</si>
  <si>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</si>
  <si>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</si>
  <si>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</si>
  <si>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</si>
  <si>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</si>
  <si>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</si>
  <si>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</si>
  <si>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</si>
  <si>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</si>
  <si>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</si>
  <si>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</si>
  <si>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</si>
  <si>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</si>
  <si>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</si>
  <si>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</si>
  <si>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</si>
  <si>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</si>
  <si>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</si>
  <si>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</si>
  <si>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</si>
  <si>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</si>
  <si>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</si>
  <si>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</si>
  <si>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</si>
  <si>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</si>
  <si>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</si>
  <si>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</si>
  <si>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</si>
  <si>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</si>
  <si>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</si>
  <si>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</si>
  <si>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</si>
  <si>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</si>
  <si>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</si>
  <si>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</si>
  <si>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</si>
  <si>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</si>
  <si>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</si>
  <si>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</si>
  <si>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</si>
  <si>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</si>
  <si>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</si>
  <si>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</si>
  <si>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</si>
  <si>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</si>
  <si>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</si>
  <si>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</si>
  <si>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</si>
  <si>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</si>
  <si>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</si>
  <si>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</si>
  <si>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</si>
  <si>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</si>
  <si>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</si>
  <si>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</si>
  <si>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</si>
  <si>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</si>
  <si>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</si>
  <si>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</si>
  <si>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</si>
  <si>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</si>
  <si>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</si>
  <si>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</si>
  <si>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</si>
  <si>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</si>
  <si>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</si>
  <si>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</si>
  <si>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</si>
  <si>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</si>
  <si>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</si>
  <si>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</si>
  <si>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</si>
  <si>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</si>
  <si>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</si>
  <si>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</si>
  <si>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</si>
  <si>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</si>
  <si>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</si>
  <si>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</si>
  <si>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</si>
  <si>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</si>
  <si>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</si>
  <si>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</si>
  <si>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</si>
  <si>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</si>
  <si>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</si>
  <si>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</si>
  <si>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</si>
  <si>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</si>
  <si>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</si>
  <si>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</si>
  <si>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</si>
  <si>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</si>
  <si>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</si>
  <si>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</si>
  <si>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</si>
  <si>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</si>
  <si>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</si>
  <si>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</si>
  <si>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</si>
  <si>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</si>
  <si>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</si>
  <si>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</si>
  <si>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</si>
  <si>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</si>
  <si>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</si>
  <si>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</si>
  <si>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</si>
  <si>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</si>
  <si>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</si>
  <si>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</si>
  <si>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</si>
  <si>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</si>
  <si>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</si>
  <si>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</si>
  <si>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</si>
  <si>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</si>
  <si>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</si>
  <si>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</si>
  <si>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</si>
  <si>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</si>
  <si>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</si>
  <si>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</si>
  <si>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</si>
  <si>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</si>
  <si>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</si>
  <si>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</si>
  <si>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</si>
  <si>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</si>
  <si>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</si>
  <si>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</si>
  <si>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</si>
  <si>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</si>
  <si>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</si>
  <si>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</si>
  <si>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</si>
  <si>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</si>
  <si>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</si>
  <si>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</si>
  <si>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</si>
  <si>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</si>
  <si>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</si>
  <si>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</si>
  <si>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</si>
  <si>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</si>
  <si>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</si>
  <si>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</si>
  <si>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</si>
  <si>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</si>
  <si>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</si>
  <si>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</si>
  <si>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</si>
  <si>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</si>
  <si>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</si>
  <si>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</si>
  <si>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</si>
  <si>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</si>
  <si>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</si>
  <si>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</si>
  <si>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</si>
  <si>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</si>
  <si>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</si>
  <si>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</si>
  <si>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</si>
  <si>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</si>
  <si>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</si>
  <si>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</si>
  <si>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</si>
  <si>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</si>
  <si>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</si>
  <si>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</si>
  <si>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</si>
  <si>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</si>
  <si>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</si>
  <si>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</si>
  <si>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</si>
  <si>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</si>
  <si>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</si>
  <si>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</si>
  <si>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</si>
  <si>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</si>
  <si>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</si>
  <si>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</si>
  <si>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</si>
  <si>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</si>
  <si>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</si>
  <si>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</si>
  <si>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</si>
  <si>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</si>
  <si>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</si>
  <si>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</si>
  <si>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</si>
  <si>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</si>
  <si>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</si>
  <si>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</si>
  <si>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</si>
  <si>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</si>
  <si>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</si>
  <si>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</si>
  <si>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</si>
  <si>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</si>
  <si>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</si>
  <si>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</si>
  <si>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</si>
  <si>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</si>
  <si>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</si>
  <si>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</si>
  <si>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</si>
  <si>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</si>
  <si>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</si>
  <si>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</si>
  <si>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</si>
  <si>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</si>
  <si>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</si>
  <si>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</si>
  <si>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</si>
  <si>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</si>
  <si>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</si>
  <si>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</si>
  <si>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</si>
  <si>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</si>
  <si>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</si>
  <si>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</si>
  <si>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</si>
  <si>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</si>
  <si>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</si>
  <si>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</si>
  <si>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</si>
  <si>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</si>
  <si>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</si>
  <si>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</si>
  <si>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</si>
  <si>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</si>
  <si>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</si>
  <si>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</si>
  <si>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</si>
  <si>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</si>
  <si>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</si>
  <si>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</si>
  <si>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</si>
  <si>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</si>
  <si>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</si>
  <si>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</si>
  <si>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</si>
  <si>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</si>
  <si>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</si>
  <si>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</si>
  <si>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</si>
  <si>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</si>
  <si>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</si>
  <si>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</si>
  <si>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</si>
  <si>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</si>
  <si>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</si>
  <si>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</si>
  <si>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</si>
  <si>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</si>
  <si>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</si>
  <si>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</si>
  <si>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</si>
  <si>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</si>
  <si>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</si>
  <si>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</si>
  <si>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</si>
  <si>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</si>
  <si>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</si>
  <si>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</si>
  <si>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</si>
  <si>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</si>
  <si>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</si>
  <si>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</si>
  <si>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</si>
  <si>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</si>
  <si>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</si>
  <si>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</si>
  <si>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</si>
  <si>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</si>
  <si>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</si>
  <si>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</si>
  <si>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</si>
  <si>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</si>
  <si>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</si>
  <si>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</si>
  <si>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</si>
  <si>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</si>
  <si>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</si>
  <si>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</si>
  <si>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</si>
  <si>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</si>
  <si>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</si>
  <si>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</si>
  <si>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</si>
  <si>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</si>
  <si>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</si>
  <si>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</si>
  <si>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</si>
  <si>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</si>
  <si>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</si>
  <si>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</si>
  <si>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</si>
  <si>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</si>
  <si>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</si>
  <si>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</si>
  <si>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</si>
  <si>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</si>
  <si>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</si>
  <si>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</si>
  <si>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</si>
  <si>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</si>
  <si>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</si>
  <si>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</si>
  <si>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</si>
  <si>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</si>
  <si>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</si>
  <si>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</si>
  <si>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</si>
  <si>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</si>
  <si>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</si>
  <si>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</si>
  <si>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</si>
  <si>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</si>
  <si>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</si>
  <si>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</si>
  <si>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</si>
  <si>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</si>
  <si>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</si>
  <si>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</si>
  <si>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</si>
  <si>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</si>
  <si>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</si>
  <si>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</si>
  <si>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</si>
  <si>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</si>
  <si>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</si>
  <si>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</si>
  <si>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</si>
  <si>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</si>
  <si>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</si>
  <si>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</si>
  <si>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</si>
  <si>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</si>
  <si>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</si>
  <si>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</si>
  <si>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</si>
  <si>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</si>
  <si>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</si>
  <si>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</si>
  <si>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</si>
  <si>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</si>
  <si>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</si>
  <si>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</si>
  <si>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</si>
  <si>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</si>
  <si>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</si>
  <si>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</si>
  <si>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</si>
  <si>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</si>
  <si>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</si>
  <si>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</si>
  <si>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</si>
  <si>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</si>
  <si>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</si>
  <si>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</si>
  <si>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</si>
  <si>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</si>
  <si>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</si>
  <si>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</si>
  <si>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</si>
  <si>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</si>
  <si>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</si>
  <si>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</si>
  <si>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</si>
  <si>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</si>
  <si>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</si>
  <si>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</si>
  <si>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</si>
  <si>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</si>
  <si>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</si>
  <si>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</si>
  <si>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</si>
  <si>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</si>
  <si>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</si>
  <si>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</si>
  <si>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</si>
  <si>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</si>
  <si>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</si>
  <si>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</si>
  <si>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</si>
  <si>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</si>
  <si>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</si>
  <si>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</si>
  <si>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</si>
  <si>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</si>
  <si>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</si>
  <si>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</si>
  <si>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</si>
  <si>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</si>
  <si>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</si>
  <si>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</si>
  <si>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</si>
  <si>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</si>
  <si>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</si>
  <si>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</si>
  <si>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</si>
  <si>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</si>
  <si>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</si>
  <si>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</si>
  <si>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</si>
  <si>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</si>
  <si>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</si>
  <si>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</si>
  <si>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</si>
  <si>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</si>
  <si>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</si>
  <si>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</si>
  <si>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</si>
  <si>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</si>
  <si>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</si>
  <si>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</si>
  <si>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</si>
  <si>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</si>
  <si>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</si>
  <si>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</si>
  <si>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</si>
  <si>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</si>
  <si>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</si>
  <si>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</si>
  <si>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</si>
  <si>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</si>
  <si>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</si>
  <si>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</si>
  <si>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</si>
  <si>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</si>
  <si>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</si>
  <si>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</si>
  <si>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</si>
  <si>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</si>
  <si>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</si>
  <si>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</si>
  <si>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</si>
  <si>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</si>
  <si>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</si>
  <si>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</si>
  <si>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</si>
  <si>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</si>
  <si>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</si>
  <si>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</si>
  <si>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</si>
  <si>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</si>
  <si>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</si>
  <si>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</si>
  <si>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</si>
  <si>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</si>
  <si>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</si>
  <si>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</si>
  <si>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</si>
  <si>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</si>
  <si>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</si>
  <si>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</si>
  <si>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</si>
  <si>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</si>
  <si>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</si>
  <si>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</si>
  <si>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</si>
  <si>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</si>
  <si>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</si>
  <si>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</si>
  <si>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</si>
  <si>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</si>
  <si>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</si>
  <si>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</si>
  <si>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</si>
  <si>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</si>
  <si>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</si>
  <si>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</si>
  <si>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</si>
  <si>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</si>
  <si>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</si>
  <si>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</si>
  <si>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</si>
  <si>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</si>
  <si>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</si>
  <si>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</si>
  <si>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</si>
  <si>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</si>
  <si>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</si>
  <si>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</si>
  <si>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</si>
  <si>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</si>
  <si>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</si>
  <si>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</si>
  <si>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</si>
  <si>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</si>
  <si>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</si>
  <si>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</si>
  <si>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</si>
  <si>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</si>
  <si>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</si>
  <si>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</si>
  <si>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</si>
  <si>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</si>
  <si>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</si>
  <si>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</si>
  <si>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</si>
  <si>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</si>
  <si>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</si>
  <si>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</si>
  <si>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</si>
  <si>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</si>
  <si>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</si>
  <si>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</si>
  <si>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</si>
  <si>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</si>
  <si>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</si>
  <si>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</si>
  <si>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</si>
  <si>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</si>
  <si>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</si>
  <si>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</si>
  <si>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</si>
  <si>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</si>
  <si>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</si>
  <si>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</si>
  <si>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</si>
  <si>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</si>
  <si>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</si>
  <si>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</si>
  <si>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</si>
  <si>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</si>
  <si>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</si>
  <si>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</si>
  <si>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</si>
  <si>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</si>
  <si>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</si>
  <si>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</si>
  <si>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</si>
  <si>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</si>
  <si>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</si>
  <si>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</si>
  <si>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</si>
  <si>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</si>
  <si>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</si>
  <si>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</si>
  <si>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</si>
  <si>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</si>
  <si>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</si>
  <si>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</si>
  <si>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</si>
  <si>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</si>
  <si>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</si>
  <si>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</si>
  <si>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</si>
  <si>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</si>
  <si>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</si>
  <si>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</si>
  <si>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</si>
  <si>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</si>
  <si>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</si>
  <si>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</si>
  <si>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</si>
  <si>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</si>
  <si>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</si>
  <si>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</si>
  <si>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</si>
  <si>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</si>
  <si>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</si>
  <si>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</si>
  <si>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</si>
  <si>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</si>
  <si>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</si>
  <si>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</si>
  <si>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</si>
  <si>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</si>
  <si>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</si>
  <si>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</si>
  <si>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</si>
  <si>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</si>
  <si>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</si>
  <si>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</si>
  <si>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</si>
  <si>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</si>
  <si>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</si>
  <si>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</si>
  <si>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</si>
  <si>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</si>
  <si>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</si>
  <si>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</si>
  <si>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</si>
  <si>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</si>
  <si>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</si>
  <si>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</si>
  <si>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</si>
  <si>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</si>
  <si>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</si>
  <si>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</si>
  <si>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</si>
  <si>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</si>
  <si>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</si>
  <si>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</si>
  <si>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</si>
  <si>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</si>
  <si>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</si>
  <si>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</si>
  <si>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</si>
  <si>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</si>
  <si>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</si>
  <si>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</si>
  <si>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</si>
  <si>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</si>
  <si>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</si>
  <si>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</si>
  <si>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</si>
  <si>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</si>
  <si>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</si>
  <si>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</si>
  <si>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</si>
  <si>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</si>
  <si>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</si>
  <si>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</si>
  <si>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</si>
  <si>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</si>
  <si>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</si>
  <si>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</si>
  <si>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</si>
  <si>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</si>
  <si>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</si>
  <si>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</si>
  <si>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</si>
  <si>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</si>
  <si>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</si>
  <si>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</si>
  <si>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</si>
  <si>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</si>
  <si>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</si>
  <si>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</si>
  <si>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</si>
  <si>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</si>
  <si>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</si>
  <si>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</si>
  <si>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</si>
  <si>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</si>
  <si>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</si>
  <si>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</si>
  <si>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</si>
  <si>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</si>
  <si>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</si>
  <si>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</si>
  <si>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</si>
  <si>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</si>
  <si>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</si>
  <si>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</si>
  <si>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</si>
  <si>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</si>
  <si>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</si>
  <si>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</si>
  <si>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</si>
  <si>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</si>
  <si>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</si>
  <si>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</si>
  <si>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</si>
  <si>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</si>
  <si>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</si>
  <si>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</si>
  <si>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</si>
  <si>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</si>
  <si>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</si>
  <si>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</si>
  <si>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</si>
  <si>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</si>
  <si>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</si>
  <si>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</si>
  <si>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</si>
  <si>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</si>
  <si>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</si>
  <si>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</si>
  <si>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</si>
  <si>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</si>
  <si>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</si>
  <si>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</si>
  <si>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</si>
  <si>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</si>
  <si>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</si>
  <si>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</si>
  <si>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</si>
  <si>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</si>
  <si>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</si>
  <si>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</si>
  <si>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</si>
  <si>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</si>
  <si>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</si>
  <si>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</si>
  <si>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</si>
  <si>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</si>
  <si>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</si>
  <si>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</si>
  <si>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</si>
  <si>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</si>
  <si>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</si>
  <si>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</si>
  <si>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</si>
  <si>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</si>
  <si>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</si>
  <si>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</si>
  <si>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</si>
  <si>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</si>
  <si>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</si>
  <si>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</si>
  <si>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</si>
  <si>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</si>
  <si>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</si>
  <si>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</si>
  <si>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</si>
  <si>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</si>
  <si>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</si>
  <si>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</si>
  <si>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</si>
  <si>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</si>
  <si>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</si>
  <si>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</si>
  <si>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</si>
  <si>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</si>
  <si>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</si>
  <si>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</si>
  <si>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</si>
  <si>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</si>
  <si>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</si>
  <si>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</si>
  <si>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</si>
  <si>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</si>
  <si>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</si>
  <si>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</si>
  <si>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</si>
  <si>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</si>
  <si>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</si>
  <si>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</si>
  <si>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</si>
  <si>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</si>
  <si>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</si>
  <si>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</si>
  <si>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</si>
  <si>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</si>
  <si>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</si>
  <si>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</si>
  <si>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</si>
  <si>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</si>
  <si>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</si>
  <si>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</si>
  <si>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</si>
  <si>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</si>
  <si>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</si>
  <si>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</si>
  <si>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</si>
  <si>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</si>
  <si>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</si>
  <si>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</si>
  <si>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</si>
  <si>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</si>
  <si>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</si>
  <si>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</si>
  <si>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</si>
  <si>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</si>
  <si>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</si>
  <si>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</si>
  <si>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</si>
  <si>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</si>
  <si>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</si>
  <si>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</si>
  <si>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</si>
  <si>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</si>
  <si>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</si>
  <si>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</si>
  <si>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</si>
  <si>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</si>
  <si>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</si>
  <si>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</si>
  <si>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</si>
  <si>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</si>
  <si>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</si>
  <si>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</si>
  <si>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</si>
  <si>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</si>
  <si>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</si>
  <si>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</si>
  <si>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</si>
  <si>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</si>
  <si>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</si>
  <si>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</si>
  <si>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</si>
  <si>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</si>
  <si>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</si>
  <si>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</si>
  <si>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</si>
  <si>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</si>
  <si>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</si>
  <si>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</si>
  <si>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</si>
  <si>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</si>
  <si>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</si>
  <si>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</si>
  <si>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</si>
  <si>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</si>
  <si>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</si>
  <si>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</si>
  <si>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</si>
  <si>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</si>
  <si>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</si>
  <si>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</si>
  <si>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</si>
  <si>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</si>
  <si>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</si>
  <si>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</si>
  <si>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</si>
  <si>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</si>
  <si>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</si>
  <si>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</si>
  <si>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</si>
  <si>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</si>
  <si>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</si>
  <si>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</si>
  <si>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</si>
  <si>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</si>
  <si>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</si>
  <si>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</si>
  <si>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</si>
  <si>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</si>
  <si>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</si>
  <si>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</si>
  <si>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</si>
  <si>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</si>
  <si>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</si>
  <si>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</si>
  <si>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</si>
  <si>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</si>
  <si>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</si>
  <si>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</si>
  <si>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</si>
  <si>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</si>
  <si>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</si>
  <si>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</si>
  <si>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</si>
  <si>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</si>
  <si>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</si>
  <si>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</si>
  <si>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</si>
  <si>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</si>
  <si>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</si>
  <si>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</si>
  <si>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</si>
  <si>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</si>
  <si>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</si>
  <si>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</si>
  <si>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</si>
  <si>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</si>
  <si>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</si>
  <si>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</si>
  <si>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</si>
  <si>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</si>
  <si>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</si>
  <si>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</si>
  <si>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</si>
  <si>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</si>
  <si>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</si>
  <si>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</si>
  <si>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</si>
  <si>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</si>
  <si>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</si>
  <si>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</si>
  <si>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</si>
  <si>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</si>
  <si>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</si>
  <si>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</si>
  <si>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</si>
  <si>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</si>
  <si>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</si>
  <si>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</si>
  <si>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</si>
  <si>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</si>
  <si>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</si>
  <si>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</si>
  <si>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</si>
  <si>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</si>
  <si>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</si>
  <si>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</si>
  <si>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</si>
  <si>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</si>
  <si>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</si>
  <si>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</si>
  <si>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</si>
  <si>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</si>
  <si>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</si>
  <si>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</si>
  <si>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</si>
  <si>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</si>
  <si>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</si>
  <si>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</si>
  <si>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</si>
  <si>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</si>
  <si>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</si>
  <si>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</si>
  <si>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</si>
  <si>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</si>
  <si>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</si>
  <si>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</si>
  <si>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</si>
  <si>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</si>
  <si>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</si>
  <si>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</si>
  <si>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</si>
  <si>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</si>
  <si>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</si>
  <si>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</si>
  <si>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</si>
  <si>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</si>
  <si>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</si>
  <si>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</si>
  <si>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</si>
  <si>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</si>
  <si>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</si>
  <si>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</si>
  <si>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</si>
  <si>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</si>
  <si>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</si>
  <si>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</si>
  <si>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</si>
  <si>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</si>
  <si>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</si>
  <si>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</si>
  <si>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</si>
  <si>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</si>
  <si>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</si>
  <si>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</si>
  <si>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</si>
  <si>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</si>
  <si>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</si>
  <si>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</si>
  <si>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</si>
  <si>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</si>
  <si>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</si>
  <si>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</si>
  <si>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</si>
  <si>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</si>
  <si>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</si>
  <si>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</si>
  <si>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</si>
  <si>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</si>
  <si>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</si>
  <si>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</si>
  <si>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</si>
  <si>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</si>
  <si>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</si>
  <si>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</si>
  <si>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</si>
  <si>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</si>
  <si>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</si>
  <si>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</si>
  <si>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</si>
  <si>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</si>
  <si>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</si>
  <si>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</si>
  <si>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</si>
  <si>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</si>
  <si>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</si>
  <si>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</si>
  <si>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</si>
  <si>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</si>
  <si>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</si>
  <si>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</si>
  <si>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</si>
  <si>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</si>
  <si>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</si>
  <si>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</si>
  <si>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</si>
  <si>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</si>
  <si>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</si>
  <si>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</si>
  <si>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</si>
  <si>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</si>
  <si>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</si>
  <si>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</si>
  <si>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</si>
  <si>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</si>
  <si>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</si>
  <si>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</si>
  <si>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</si>
  <si>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</si>
  <si>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</si>
  <si>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</si>
  <si>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</si>
  <si>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</si>
  <si>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</si>
  <si>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</si>
  <si>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</si>
  <si>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</si>
  <si>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</si>
  <si>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</si>
  <si>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</si>
  <si>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</si>
  <si>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</si>
  <si>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</si>
  <si>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</si>
  <si>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</si>
  <si>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</si>
  <si>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</si>
  <si>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</si>
  <si>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</si>
  <si>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</si>
  <si>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</si>
  <si>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</si>
  <si>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</si>
  <si>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</si>
  <si>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</si>
  <si>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</si>
  <si>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</si>
  <si>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</si>
  <si>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</si>
  <si>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</si>
  <si>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</si>
  <si>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</si>
  <si>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</si>
  <si>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</si>
  <si>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</si>
  <si>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</si>
  <si>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</si>
  <si>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</si>
  <si>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</si>
  <si>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</si>
  <si>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</si>
  <si>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</si>
  <si>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</si>
  <si>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</si>
  <si>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</si>
  <si>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</si>
  <si>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</si>
  <si>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</si>
  <si>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</si>
  <si>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</si>
  <si>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</si>
  <si>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</si>
  <si>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</si>
  <si>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</si>
  <si>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</si>
  <si>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</si>
  <si>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</si>
  <si>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</si>
  <si>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</si>
  <si>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</si>
  <si>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</si>
  <si>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</si>
  <si>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</si>
  <si>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</si>
  <si>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</si>
  <si>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</si>
  <si>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</si>
  <si>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</si>
  <si>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</si>
  <si>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</si>
  <si>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</si>
  <si>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</si>
  <si>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</si>
  <si>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</si>
  <si>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</si>
  <si>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</si>
  <si>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</si>
  <si>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</si>
  <si>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</si>
  <si>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</si>
  <si>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</si>
  <si>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</si>
  <si>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</si>
  <si>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</si>
  <si>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</si>
  <si>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</si>
  <si>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</si>
  <si>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</si>
  <si>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</si>
  <si>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</si>
  <si>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</si>
  <si>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</si>
  <si>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</si>
  <si>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</si>
  <si>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</si>
  <si>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</si>
  <si>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</si>
  <si>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</si>
  <si>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</si>
  <si>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</si>
  <si>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</si>
  <si>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</si>
  <si>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</si>
  <si>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</si>
  <si>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</si>
  <si>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</si>
  <si>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</si>
  <si>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</si>
  <si>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</si>
  <si>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</si>
  <si>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</si>
  <si>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</si>
  <si>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</si>
  <si>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</si>
  <si>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</si>
  <si>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</si>
  <si>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</si>
  <si>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</si>
  <si>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</si>
  <si>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</si>
  <si>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</si>
  <si>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</si>
  <si>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</si>
  <si>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</si>
  <si>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</si>
  <si>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</si>
  <si>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</si>
  <si>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</si>
  <si>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</si>
  <si>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</si>
  <si>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</si>
  <si>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</si>
  <si>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</si>
  <si>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</si>
  <si>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</si>
  <si>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</si>
  <si>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</si>
  <si>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</si>
  <si>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</si>
  <si>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</si>
  <si>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</si>
  <si>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</si>
  <si>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</si>
  <si>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</si>
  <si>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</si>
  <si>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</si>
  <si>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</si>
  <si>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</si>
  <si>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</si>
  <si>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</si>
  <si>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</si>
  <si>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</si>
  <si>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</si>
  <si>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</si>
  <si>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</si>
  <si>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</si>
  <si>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</si>
  <si>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</si>
  <si>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</si>
  <si>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</si>
  <si>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</si>
  <si>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</si>
  <si>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</si>
  <si>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</si>
  <si>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</si>
  <si>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</si>
  <si>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</si>
  <si>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</si>
  <si>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</si>
  <si>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</si>
  <si>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</si>
  <si>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</si>
  <si>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</si>
  <si>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</si>
  <si>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</si>
  <si>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</si>
  <si>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</si>
  <si>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</si>
  <si>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</si>
  <si>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</si>
  <si>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</si>
  <si>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</si>
  <si>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</si>
  <si>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</si>
  <si>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</si>
  <si>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</si>
  <si>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</si>
  <si>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</si>
  <si>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</si>
  <si>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</si>
  <si>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</si>
  <si>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</si>
  <si>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</si>
  <si>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</si>
  <si>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</si>
  <si>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</si>
  <si>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</si>
  <si>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</si>
  <si>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</si>
  <si>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</si>
  <si>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</si>
  <si>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</si>
  <si>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</si>
  <si>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</si>
  <si>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</si>
  <si>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</si>
  <si>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</si>
  <si>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</si>
  <si>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</si>
  <si>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</si>
  <si>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</si>
  <si>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</si>
  <si>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</si>
  <si>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</si>
  <si>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</si>
  <si>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</si>
  <si>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</si>
  <si>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</si>
  <si>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</si>
  <si>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</si>
  <si>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</si>
  <si>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</si>
  <si>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</si>
  <si>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</si>
  <si>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</si>
  <si>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</si>
  <si>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</si>
  <si>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</si>
  <si>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</si>
  <si>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</si>
  <si>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</si>
  <si>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</si>
  <si>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</si>
  <si>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</si>
  <si>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</si>
  <si>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</si>
  <si>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</si>
  <si>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</si>
  <si>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</si>
  <si>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</si>
  <si>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</si>
  <si>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</si>
  <si>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</si>
  <si>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</si>
  <si>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</si>
  <si>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</si>
  <si>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</si>
  <si>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</si>
  <si>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</si>
  <si>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</si>
  <si>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</si>
  <si>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</si>
  <si>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</si>
  <si>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</si>
  <si>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</si>
  <si>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</si>
  <si>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</si>
  <si>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</si>
  <si>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</si>
  <si>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</si>
  <si>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</si>
  <si>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</si>
  <si>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</si>
  <si>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</si>
  <si>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</si>
  <si>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</si>
  <si>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</si>
  <si>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</si>
  <si>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</si>
  <si>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</si>
  <si>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</si>
  <si>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</si>
  <si>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</si>
  <si>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</si>
  <si>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</si>
  <si>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</si>
  <si>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</si>
  <si>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</si>
  <si>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</si>
  <si>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</si>
  <si>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</si>
  <si>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</si>
  <si>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</si>
  <si>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</si>
  <si>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</si>
  <si>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</si>
  <si>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</si>
  <si>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</si>
  <si>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</si>
  <si>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</si>
  <si>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</si>
  <si>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</si>
  <si>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</si>
  <si>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</si>
  <si>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</si>
  <si>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</si>
  <si>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</si>
  <si>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</si>
  <si>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</si>
  <si>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</si>
  <si>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</si>
  <si>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</si>
  <si>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</si>
  <si>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</si>
  <si>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</si>
  <si>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</si>
  <si>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</si>
  <si>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</si>
  <si>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</si>
  <si>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</si>
  <si>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</si>
  <si>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</si>
  <si>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</si>
  <si>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</si>
  <si>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</si>
  <si>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</si>
  <si>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</si>
  <si>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</si>
  <si>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</si>
  <si>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</si>
  <si>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</si>
  <si>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</si>
  <si>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</si>
  <si>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</si>
  <si>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</si>
  <si>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</si>
  <si>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</si>
  <si>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</si>
  <si>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</si>
  <si>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</si>
  <si>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</si>
  <si>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</si>
  <si>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</si>
  <si>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</si>
  <si>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</si>
  <si>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</si>
  <si>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</si>
  <si>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</si>
  <si>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</si>
  <si>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</si>
  <si>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</si>
  <si>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</si>
  <si>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</si>
  <si>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</si>
  <si>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</si>
  <si>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</si>
  <si>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</si>
  <si>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</si>
  <si>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</si>
  <si>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</si>
  <si>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</si>
  <si>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</si>
  <si>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</si>
  <si>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</si>
  <si>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</si>
  <si>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</si>
  <si>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</si>
  <si>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</si>
  <si>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</si>
  <si>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</si>
  <si>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</si>
  <si>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</si>
  <si>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</si>
  <si>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</si>
  <si>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</si>
  <si>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</si>
  <si>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</si>
  <si>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</si>
  <si>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</si>
  <si>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</si>
  <si>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</si>
  <si>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</si>
  <si>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</si>
  <si>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</si>
  <si>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</si>
  <si>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</si>
  <si>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</si>
  <si>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</si>
  <si>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</si>
  <si>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</si>
  <si>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</si>
  <si>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</si>
  <si>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</si>
  <si>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</si>
  <si>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</si>
  <si>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</si>
  <si>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</si>
  <si>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</si>
  <si>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</si>
  <si>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</si>
  <si>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</si>
  <si>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</si>
  <si>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</si>
  <si>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</si>
  <si>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</si>
  <si>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</si>
  <si>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</si>
  <si>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</si>
  <si>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</si>
  <si>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</si>
  <si>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</si>
  <si>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</si>
  <si>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</si>
  <si>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</si>
  <si>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</si>
  <si>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</si>
  <si>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</si>
  <si>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</si>
  <si>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</si>
  <si>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</si>
  <si>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</si>
  <si>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</si>
  <si>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</si>
  <si>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</si>
  <si>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</si>
  <si>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</si>
  <si>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</si>
  <si>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</si>
  <si>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</si>
  <si>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</si>
  <si>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</si>
  <si>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</si>
  <si>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</si>
  <si>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</si>
  <si>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</si>
  <si>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</si>
  <si>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</si>
  <si>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</si>
  <si>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</si>
  <si>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</si>
  <si>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</si>
  <si>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</si>
  <si>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</si>
  <si>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</si>
  <si>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</si>
  <si>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</si>
  <si>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</si>
  <si>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</si>
  <si>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</si>
  <si>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</si>
  <si>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</si>
  <si>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</si>
  <si>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</si>
  <si>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</si>
  <si>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</si>
  <si>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</si>
  <si>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</si>
  <si>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</si>
  <si>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</si>
  <si>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</si>
  <si>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</si>
  <si>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</si>
  <si>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</si>
  <si>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</si>
  <si>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</si>
  <si>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</si>
  <si>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</si>
  <si>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</si>
  <si>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</si>
  <si>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</si>
  <si>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</si>
  <si>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</si>
  <si>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</si>
  <si>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</si>
  <si>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</si>
  <si>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</si>
  <si>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</si>
  <si>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</si>
  <si>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</si>
  <si>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</si>
  <si>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</si>
  <si>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</si>
  <si>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</si>
  <si>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</si>
  <si>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</si>
  <si>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</si>
  <si>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</si>
  <si>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</si>
  <si>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</si>
  <si>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</si>
  <si>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</si>
  <si>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</si>
  <si>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</si>
  <si>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</si>
  <si>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</si>
  <si>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</si>
  <si>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</si>
  <si>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</si>
  <si>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</si>
  <si>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</si>
  <si>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</si>
  <si>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</si>
  <si>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</si>
  <si>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</si>
  <si>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</si>
  <si>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</si>
  <si>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</si>
  <si>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</si>
  <si>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</si>
  <si>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</si>
  <si>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</si>
  <si>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</si>
  <si>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</si>
  <si>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</si>
  <si>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</si>
  <si>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</si>
  <si>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</si>
  <si>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</si>
  <si>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</si>
  <si>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</si>
  <si>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</si>
  <si>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</si>
  <si>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</si>
  <si>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</si>
  <si>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</si>
  <si>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</si>
  <si>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</si>
  <si>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</si>
  <si>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</si>
  <si>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</si>
  <si>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</si>
  <si>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</si>
  <si>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</si>
  <si>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</si>
  <si>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</si>
  <si>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</si>
  <si>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</si>
  <si>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</si>
  <si>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</si>
  <si>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</si>
  <si>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</si>
  <si>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</si>
  <si>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</si>
  <si>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</si>
  <si>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</si>
  <si>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</si>
  <si>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</si>
  <si>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</si>
  <si>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</si>
  <si>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</si>
  <si>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</si>
  <si>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</si>
  <si>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</si>
  <si>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</si>
  <si>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</si>
  <si>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</si>
  <si>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</si>
  <si>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</si>
  <si>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</si>
  <si>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</si>
  <si>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</si>
  <si>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</si>
  <si>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</si>
  <si>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</si>
  <si>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</si>
  <si>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</si>
  <si>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</si>
  <si>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</si>
  <si>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</si>
  <si>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</si>
  <si>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</si>
  <si>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</si>
  <si>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</si>
  <si>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</si>
  <si>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</si>
  <si>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</si>
  <si>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</si>
  <si>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</si>
  <si>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</si>
  <si>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</si>
  <si>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</si>
  <si>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</si>
  <si>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</si>
  <si>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</si>
  <si>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</si>
  <si>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</si>
  <si>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</si>
  <si>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</si>
  <si>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</si>
  <si>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</si>
  <si>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</si>
  <si>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</si>
  <si>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</si>
  <si>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</si>
  <si>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</si>
  <si>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</si>
  <si>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</si>
  <si>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</si>
  <si>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</si>
  <si>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</si>
  <si>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</si>
  <si>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</si>
  <si>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</si>
  <si>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</si>
  <si>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</si>
  <si>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</si>
  <si>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</si>
  <si>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</si>
  <si>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</si>
  <si>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</si>
  <si>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</si>
  <si>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</si>
  <si>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</si>
  <si>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</si>
  <si>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</si>
  <si>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</si>
  <si>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</si>
  <si>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</si>
  <si>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</si>
  <si>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</si>
  <si>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</si>
  <si>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</si>
  <si>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</si>
  <si>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</si>
  <si>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</si>
  <si>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</si>
  <si>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</si>
  <si>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</si>
  <si>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</si>
  <si>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</si>
  <si>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</si>
  <si>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</si>
  <si>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</si>
  <si>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</si>
  <si>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</si>
  <si>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</si>
  <si>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</si>
  <si>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</si>
  <si>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</si>
  <si>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</si>
  <si>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</si>
  <si>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</si>
  <si>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</si>
  <si>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</si>
  <si>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</si>
  <si>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</si>
  <si>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</si>
  <si>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</si>
  <si>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</si>
  <si>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</si>
  <si>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</si>
  <si>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</si>
  <si>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</si>
  <si>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</si>
  <si>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</si>
  <si>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</si>
  <si>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</si>
  <si>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</si>
  <si>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</si>
  <si>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</si>
  <si>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</si>
  <si>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</si>
  <si>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</si>
  <si>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</si>
  <si>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</si>
  <si>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</si>
  <si>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</si>
  <si>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</si>
  <si>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</si>
  <si>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</si>
  <si>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</si>
  <si>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</si>
  <si>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</si>
  <si>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</si>
  <si>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</si>
  <si>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</si>
  <si>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</si>
  <si>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</si>
  <si>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</si>
  <si>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</si>
  <si>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</si>
  <si>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</si>
  <si>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</si>
  <si>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</si>
  <si>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</si>
  <si>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</si>
  <si>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</si>
  <si>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</si>
  <si>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</si>
  <si>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</si>
  <si>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</si>
  <si>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</si>
  <si>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</si>
  <si>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</si>
  <si>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</si>
  <si>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</si>
  <si>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</si>
  <si>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</si>
  <si>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</si>
  <si>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</si>
  <si>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</si>
  <si>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</si>
  <si>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</si>
  <si>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</si>
  <si>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</si>
  <si>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</si>
  <si>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</si>
  <si>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</si>
  <si>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</si>
  <si>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</si>
  <si>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</si>
  <si>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</si>
  <si>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</si>
  <si>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</si>
  <si>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</si>
  <si>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</si>
  <si>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</si>
  <si>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</si>
  <si>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</si>
  <si>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</si>
  <si>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</si>
  <si>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</si>
  <si>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</si>
  <si>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</si>
  <si>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</si>
  <si>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</si>
  <si>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</si>
  <si>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</si>
  <si>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</si>
  <si>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</si>
  <si>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</si>
  <si>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</si>
  <si>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</si>
  <si>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</si>
  <si>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</si>
  <si>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</si>
  <si>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</si>
  <si>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</si>
  <si>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</si>
  <si>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</si>
  <si>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</si>
  <si>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</si>
  <si>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</si>
  <si>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</si>
  <si>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</si>
  <si>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</si>
  <si>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</si>
  <si>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</si>
  <si>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</si>
  <si>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</si>
  <si>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</si>
  <si>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</si>
  <si>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</si>
  <si>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</si>
  <si>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</si>
  <si>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</si>
  <si>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</si>
  <si>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</si>
  <si>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</si>
  <si>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</si>
  <si>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</si>
  <si>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</si>
  <si>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</si>
  <si>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</si>
  <si>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</si>
  <si>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</si>
  <si>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</si>
  <si>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</si>
  <si>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</si>
  <si>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</si>
  <si>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</si>
  <si>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</si>
  <si>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</si>
  <si>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</si>
  <si>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</si>
  <si>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</si>
  <si>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</si>
  <si>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</si>
  <si>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</si>
  <si>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</si>
  <si>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</si>
  <si>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</si>
  <si>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</si>
  <si>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</si>
  <si>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</si>
  <si>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</si>
  <si>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</si>
  <si>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</si>
  <si>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</si>
  <si>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</si>
  <si>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</si>
  <si>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</si>
  <si>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</si>
  <si>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</si>
  <si>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</si>
  <si>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</si>
  <si>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</si>
  <si>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</si>
  <si>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</si>
  <si>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</si>
  <si>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</si>
  <si>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</si>
  <si>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</si>
  <si>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</si>
  <si>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</si>
  <si>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</si>
  <si>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</si>
  <si>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</si>
  <si>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</si>
  <si>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</si>
  <si>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</si>
  <si>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</si>
  <si>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</si>
  <si>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</si>
  <si>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</si>
  <si>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</si>
  <si>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</si>
  <si>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</si>
  <si>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</si>
  <si>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</si>
  <si>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</si>
  <si>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</si>
  <si>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</si>
  <si>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</si>
  <si>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</si>
  <si>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</si>
  <si>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</si>
  <si>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</si>
  <si>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</si>
  <si>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</si>
  <si>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</si>
  <si>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</si>
  <si>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</si>
  <si>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</si>
  <si>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</si>
  <si>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</si>
  <si>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</si>
  <si>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</si>
  <si>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</si>
  <si>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</si>
  <si>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</si>
  <si>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</si>
  <si>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</si>
  <si>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</si>
  <si>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</si>
  <si>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</si>
  <si>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</si>
  <si>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</si>
  <si>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</si>
  <si>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</si>
  <si>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</si>
  <si>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</si>
  <si>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</si>
  <si>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</si>
  <si>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</si>
  <si>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</si>
  <si>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</si>
  <si>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</si>
  <si>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</si>
  <si>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</si>
  <si>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</si>
  <si>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</si>
  <si>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</si>
  <si>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</si>
  <si>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</si>
  <si>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</si>
  <si>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</si>
  <si>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</si>
  <si>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</si>
  <si>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</si>
  <si>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</si>
  <si>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</si>
  <si>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</si>
  <si>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</si>
  <si>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</si>
  <si>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</si>
  <si>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</si>
  <si>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</si>
  <si>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</si>
  <si>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</si>
  <si>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</si>
  <si>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</si>
  <si>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</si>
  <si>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</si>
  <si>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</si>
  <si>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</si>
  <si>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</si>
  <si>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</si>
  <si>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</si>
  <si>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</si>
  <si>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</si>
  <si>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</si>
  <si>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</si>
  <si>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</si>
  <si>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</si>
  <si>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</si>
  <si>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</si>
  <si>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</si>
  <si>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</si>
  <si>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</si>
  <si>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</si>
  <si>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</si>
  <si>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</si>
  <si>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</si>
  <si>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</si>
  <si>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</si>
  <si>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</si>
  <si>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</si>
  <si>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</si>
  <si>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</si>
  <si>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</si>
  <si>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</si>
  <si>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</si>
  <si>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</si>
  <si>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</si>
  <si>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</si>
  <si>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</si>
  <si>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</si>
  <si>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</si>
  <si>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</si>
  <si>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</si>
  <si>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</si>
  <si>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</si>
  <si>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</si>
  <si>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</si>
  <si>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</si>
  <si>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</si>
  <si>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</si>
  <si>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</si>
  <si>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</si>
  <si>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</si>
  <si>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</si>
  <si>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</si>
  <si>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</si>
  <si>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</si>
  <si>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</si>
  <si>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</si>
  <si>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</si>
  <si>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</si>
  <si>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</si>
  <si>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</si>
  <si>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</si>
  <si>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</si>
  <si>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</si>
  <si>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</si>
  <si>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</si>
  <si>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</si>
  <si>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</si>
  <si>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</si>
  <si>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</si>
  <si>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</si>
  <si>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</si>
  <si>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</si>
  <si>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</si>
  <si>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</si>
  <si>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</si>
  <si>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</si>
  <si>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</si>
  <si>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</si>
  <si>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</si>
  <si>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</si>
  <si>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</si>
  <si>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</si>
  <si>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</si>
  <si>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</si>
  <si>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</si>
  <si>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</si>
  <si>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</si>
  <si>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</si>
  <si>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</si>
  <si>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</si>
  <si>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</si>
  <si>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</si>
  <si>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</si>
  <si>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</si>
  <si>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</si>
  <si>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</si>
  <si>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</si>
  <si>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</si>
  <si>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</si>
  <si>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</si>
  <si>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</si>
  <si>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</si>
  <si>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</si>
  <si>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</si>
  <si>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</si>
  <si>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</si>
  <si>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</si>
  <si>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</si>
  <si>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</si>
  <si>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</si>
  <si>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</si>
  <si>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</si>
  <si>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</si>
  <si>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</si>
  <si>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</si>
  <si>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</si>
  <si>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</si>
  <si>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</si>
  <si>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</si>
  <si>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</si>
  <si>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</si>
  <si>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</si>
  <si>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</si>
  <si>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</si>
  <si>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</si>
  <si>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</si>
  <si>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</si>
  <si>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</si>
  <si>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</si>
  <si>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</si>
  <si>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</si>
  <si>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</si>
  <si>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</si>
  <si>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</si>
  <si>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</si>
  <si>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</si>
  <si>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</si>
  <si>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</si>
  <si>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</si>
  <si>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</si>
  <si>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</si>
  <si>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</si>
  <si>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</si>
  <si>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</si>
  <si>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</si>
  <si>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</si>
  <si>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</si>
  <si>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</si>
  <si>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</si>
  <si>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</si>
  <si>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</si>
  <si>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</si>
  <si>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</si>
  <si>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</si>
  <si>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</si>
  <si>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</si>
  <si>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</si>
  <si>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</si>
  <si>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</si>
  <si>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</si>
  <si>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</si>
  <si>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</si>
  <si>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</si>
  <si>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</si>
  <si>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</si>
  <si>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</si>
  <si>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</si>
  <si>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</si>
  <si>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</si>
  <si>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</si>
  <si>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</si>
  <si>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</si>
  <si>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</si>
  <si>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</si>
  <si>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</si>
  <si>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</si>
  <si>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</si>
  <si>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</si>
  <si>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</si>
  <si>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</si>
  <si>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</si>
  <si>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</si>
  <si>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</si>
  <si>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</si>
  <si>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</si>
  <si>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</si>
  <si>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</si>
  <si>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</si>
  <si>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</si>
  <si>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</si>
  <si>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</si>
  <si>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</si>
  <si>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</si>
  <si>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</si>
  <si>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</si>
  <si>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</si>
  <si>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</si>
  <si>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</si>
  <si>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</si>
  <si>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</si>
  <si>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</si>
  <si>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</si>
  <si>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</si>
  <si>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</si>
  <si>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</si>
  <si>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</si>
  <si>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</si>
  <si>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</si>
  <si>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</si>
  <si>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</si>
  <si>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</si>
  <si>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</si>
  <si>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</si>
  <si>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</si>
  <si>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</si>
  <si>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</si>
  <si>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</si>
  <si>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</si>
  <si>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</si>
  <si>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</si>
  <si>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</si>
  <si>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</si>
  <si>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</si>
  <si>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</si>
  <si>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</si>
  <si>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</si>
  <si>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</si>
  <si>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</si>
  <si>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</si>
  <si>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</si>
  <si>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</si>
  <si>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</si>
  <si>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</si>
  <si>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</si>
  <si>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</si>
  <si>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</si>
  <si>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</si>
  <si>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</si>
  <si>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</si>
  <si>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</si>
  <si>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</si>
  <si>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</si>
  <si>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</si>
  <si>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</si>
  <si>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</si>
  <si>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</si>
  <si>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</si>
  <si>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</si>
  <si>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</si>
  <si>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</si>
  <si>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</si>
  <si>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</si>
  <si>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</si>
  <si>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</si>
  <si>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</si>
  <si>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</si>
  <si>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</si>
  <si>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</si>
  <si>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</si>
  <si>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</si>
  <si>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</si>
  <si>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</si>
  <si>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</si>
  <si>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</si>
  <si>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</si>
  <si>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</si>
  <si>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</si>
  <si>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</si>
  <si>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</si>
  <si>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</si>
  <si>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</si>
  <si>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</si>
  <si>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</si>
  <si>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</si>
  <si>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</si>
  <si>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</si>
  <si>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</si>
  <si>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</si>
  <si>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</si>
  <si>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</si>
  <si>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</si>
  <si>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</si>
  <si>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</si>
  <si>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</si>
  <si>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</si>
  <si>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</si>
  <si>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</si>
  <si>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</si>
  <si>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</si>
  <si>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</si>
  <si>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</si>
  <si>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</si>
  <si>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</si>
  <si>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</si>
  <si>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</si>
  <si>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</si>
  <si>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</si>
  <si>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</si>
  <si>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</si>
  <si>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</si>
  <si>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</si>
  <si>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</si>
  <si>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</si>
  <si>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</si>
  <si>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</si>
  <si>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</si>
  <si>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</si>
  <si>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</si>
  <si>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</si>
  <si>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</si>
  <si>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</si>
  <si>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</si>
  <si>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</si>
  <si>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</si>
  <si>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</si>
  <si>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</si>
  <si>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</si>
  <si>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</si>
  <si>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</si>
  <si>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</si>
  <si>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</si>
  <si>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</si>
  <si>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</si>
  <si>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</si>
  <si>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</si>
  <si>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</si>
  <si>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</si>
  <si>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</si>
  <si>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</si>
  <si>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</si>
  <si>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</si>
  <si>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</si>
  <si>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</si>
  <si>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</si>
  <si>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</si>
  <si>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</si>
  <si>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</si>
  <si>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</si>
  <si>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</si>
  <si>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</si>
  <si>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</si>
  <si>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</si>
  <si>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</si>
  <si>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</si>
  <si>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</si>
  <si>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</si>
  <si>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</si>
  <si>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</si>
  <si>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</si>
  <si>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</si>
  <si>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</si>
  <si>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</si>
  <si>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</si>
  <si>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</si>
  <si>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</si>
  <si>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</si>
  <si>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</si>
  <si>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</si>
  <si>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</si>
  <si>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</si>
  <si>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</si>
  <si>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</si>
  <si>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</si>
  <si>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</si>
  <si>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</si>
  <si>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</si>
  <si>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</si>
  <si>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</si>
  <si>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</si>
  <si>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</si>
  <si>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</si>
  <si>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</si>
  <si>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</si>
  <si>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</si>
  <si>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</si>
  <si>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</si>
  <si>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</si>
  <si>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</si>
  <si>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</si>
  <si>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</si>
  <si>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</si>
  <si>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</si>
  <si>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</si>
  <si>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</si>
  <si>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</si>
  <si>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</si>
  <si>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</si>
  <si>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</si>
  <si>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</si>
  <si>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</si>
  <si>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</si>
  <si>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</si>
  <si>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</si>
  <si>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</si>
  <si>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</si>
  <si>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</si>
  <si>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</si>
  <si>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</si>
  <si>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</si>
  <si>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</si>
  <si>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</si>
  <si>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</si>
  <si>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</si>
  <si>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</si>
  <si>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</si>
  <si>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</si>
  <si>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</si>
  <si>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</si>
  <si>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</si>
  <si>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</si>
  <si>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</si>
  <si>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</si>
  <si>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</si>
  <si>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</si>
  <si>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</si>
  <si>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</si>
  <si>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</si>
  <si>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</si>
  <si>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</si>
  <si>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</si>
  <si>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</si>
  <si>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</si>
  <si>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</si>
  <si>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</si>
  <si>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</si>
  <si>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</si>
  <si>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</si>
  <si>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</si>
  <si>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</si>
  <si>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</si>
  <si>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</si>
  <si>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</si>
  <si>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</si>
  <si>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</si>
  <si>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</si>
  <si>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</si>
  <si>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</si>
  <si>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</si>
  <si>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</si>
  <si>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</si>
  <si>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</si>
  <si>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</si>
  <si>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</si>
  <si>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</si>
  <si>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</si>
  <si>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</si>
  <si>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</si>
  <si>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</si>
  <si>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</si>
  <si>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</si>
  <si>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</si>
  <si>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</si>
  <si>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</si>
  <si>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</si>
  <si>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</si>
  <si>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</si>
  <si>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</si>
  <si>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</si>
  <si>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</si>
  <si>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</si>
  <si>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</si>
  <si>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</si>
  <si>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</si>
  <si>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</si>
  <si>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</si>
  <si>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</si>
  <si>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</si>
  <si>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</si>
  <si>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</si>
  <si>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</si>
  <si>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</si>
  <si>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</si>
  <si>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</si>
  <si>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</si>
  <si>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</si>
  <si>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</si>
  <si>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</si>
  <si>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</si>
  <si>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</si>
  <si>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</si>
  <si>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</si>
  <si>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</si>
  <si>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</si>
  <si>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</si>
  <si>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</si>
  <si>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</si>
  <si>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</si>
  <si>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</si>
  <si>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</si>
  <si>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</si>
  <si>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</si>
  <si>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</si>
  <si>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</si>
  <si>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</si>
  <si>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</si>
  <si>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</si>
  <si>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</si>
  <si>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</si>
  <si>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</si>
  <si>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</si>
  <si>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</si>
  <si>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</si>
  <si>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</si>
  <si>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</si>
  <si>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</si>
  <si>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</si>
  <si>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</si>
  <si>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</si>
  <si>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</si>
  <si>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</si>
  <si>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</si>
  <si>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</si>
  <si>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</si>
  <si>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</si>
  <si>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</si>
  <si>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</si>
  <si>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</si>
  <si>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</si>
  <si>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</si>
  <si>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</si>
  <si>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</si>
  <si>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</si>
  <si>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</si>
  <si>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</si>
  <si>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</si>
  <si>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</si>
  <si>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</si>
  <si>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</si>
  <si>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</si>
  <si>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</si>
  <si>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</si>
  <si>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</si>
  <si>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</si>
  <si>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</si>
  <si>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</si>
  <si>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</si>
  <si>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</si>
  <si>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</si>
  <si>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</si>
  <si>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</si>
  <si>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</si>
  <si>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</si>
  <si>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</si>
  <si>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</si>
  <si>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</si>
  <si>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</si>
  <si>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</si>
  <si>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</si>
  <si>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</si>
  <si>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</si>
  <si>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</si>
  <si>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</si>
  <si>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</si>
  <si>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</si>
  <si>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</si>
  <si>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</si>
  <si>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</si>
  <si>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</si>
  <si>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</si>
  <si>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</si>
  <si>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</si>
  <si>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</si>
  <si>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</si>
  <si>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</si>
  <si>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</si>
  <si>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</si>
  <si>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</si>
  <si>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</si>
  <si>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</si>
  <si>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</si>
  <si>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</si>
  <si>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</si>
  <si>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</si>
  <si>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</si>
  <si>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</si>
  <si>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</si>
  <si>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</si>
  <si>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</si>
  <si>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</si>
  <si>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</si>
  <si>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</si>
  <si>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</si>
  <si>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</si>
  <si>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</si>
  <si>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</si>
  <si>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</si>
  <si>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</si>
  <si>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</si>
  <si>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</si>
  <si>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</si>
  <si>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</si>
  <si>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</si>
  <si>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</si>
  <si>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</si>
  <si>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</si>
  <si>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</si>
  <si>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</si>
  <si>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</si>
  <si>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</si>
  <si>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</si>
  <si>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</si>
  <si>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</si>
  <si>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</si>
  <si>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</si>
  <si>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</si>
  <si>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</si>
  <si>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</si>
  <si>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</si>
  <si>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</si>
  <si>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</si>
  <si>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</si>
  <si>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</si>
  <si>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</si>
  <si>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</si>
  <si>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</si>
  <si>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</si>
  <si>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</si>
  <si>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</si>
  <si>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</si>
  <si>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</si>
  <si>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</si>
  <si>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</si>
  <si>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</si>
  <si>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</si>
  <si>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</si>
  <si>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</si>
  <si>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</si>
  <si>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</si>
  <si>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</si>
  <si>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</si>
  <si>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</si>
  <si>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</si>
  <si>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</si>
  <si>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</si>
  <si>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</si>
  <si>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</si>
  <si>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</si>
  <si>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</si>
  <si>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</si>
  <si>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</si>
  <si>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</si>
  <si>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</si>
  <si>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</si>
  <si>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</si>
  <si>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</si>
  <si>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</si>
  <si>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</si>
  <si>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</si>
  <si>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</si>
  <si>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</si>
  <si>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</si>
  <si>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</si>
  <si>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</si>
  <si>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</si>
  <si>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</si>
  <si>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</si>
  <si>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</si>
  <si>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</si>
  <si>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</si>
  <si>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</si>
  <si>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</si>
  <si>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</si>
  <si>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</si>
  <si>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</si>
  <si>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</si>
  <si>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</si>
  <si>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</si>
  <si>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</si>
  <si>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</si>
  <si>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</si>
  <si>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</si>
  <si>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</si>
  <si>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</si>
  <si>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</si>
  <si>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</si>
  <si>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</si>
  <si>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</si>
  <si>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</si>
  <si>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</si>
  <si>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</si>
  <si>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</si>
  <si>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</si>
  <si>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</si>
  <si>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</si>
  <si>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</si>
  <si>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</si>
  <si>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</si>
  <si>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</si>
  <si>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</si>
  <si>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</si>
  <si>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</si>
  <si>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</si>
  <si>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</si>
  <si>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</si>
  <si>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</si>
  <si>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</si>
  <si>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</si>
  <si>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</si>
  <si>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</si>
  <si>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</si>
  <si>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</si>
  <si>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</si>
  <si>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</si>
  <si>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</si>
  <si>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</si>
  <si>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</si>
  <si>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</si>
  <si>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</si>
  <si>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</si>
  <si>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</si>
  <si>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</si>
  <si>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</si>
  <si>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</si>
  <si>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</si>
  <si>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</si>
  <si>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</si>
  <si>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</si>
  <si>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</si>
  <si>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</si>
  <si>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</si>
  <si>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</si>
  <si>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</si>
  <si>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</si>
  <si>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</si>
  <si>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</si>
  <si>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</si>
  <si>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</si>
  <si>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</si>
  <si>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</si>
  <si>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</si>
  <si>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</si>
  <si>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</si>
  <si>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</si>
  <si>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</si>
  <si>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</si>
  <si>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</si>
  <si>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</si>
  <si>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</si>
  <si>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</si>
  <si>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</si>
  <si>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</si>
  <si>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</si>
  <si>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</si>
  <si>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</si>
  <si>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</si>
  <si>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</si>
  <si>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</si>
  <si>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</si>
  <si>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</si>
  <si>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</si>
  <si>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</si>
  <si>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</si>
  <si>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</si>
  <si>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</si>
  <si>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</si>
  <si>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</si>
  <si>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</si>
  <si>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</si>
  <si>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</si>
  <si>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</si>
  <si>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</si>
  <si>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</si>
  <si>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</si>
  <si>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</si>
  <si>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</si>
  <si>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</si>
  <si>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</si>
  <si>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</si>
  <si>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</si>
  <si>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</si>
  <si>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</si>
  <si>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</si>
  <si>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</si>
  <si>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</si>
  <si>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</si>
  <si>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</si>
  <si>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</si>
  <si>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</si>
  <si>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</si>
  <si>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</si>
  <si>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</si>
  <si>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</si>
  <si>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</si>
  <si>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</si>
  <si>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</si>
  <si>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</si>
  <si>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</si>
  <si>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</si>
  <si>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</si>
  <si>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</si>
  <si>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</si>
  <si>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</si>
  <si>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</si>
  <si>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</si>
  <si>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</si>
  <si>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</si>
  <si>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</si>
  <si>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</si>
  <si>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</si>
  <si>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</si>
  <si>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</si>
  <si>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</si>
  <si>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</si>
  <si>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</si>
  <si>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</si>
  <si>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</si>
  <si>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</si>
  <si>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</si>
  <si>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</si>
  <si>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</si>
  <si>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</si>
  <si>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</si>
  <si>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</si>
  <si>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</si>
  <si>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</si>
  <si>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</si>
  <si>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</si>
  <si>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</si>
  <si>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</si>
  <si>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</si>
  <si>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</si>
  <si>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</si>
  <si>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</si>
  <si>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</si>
  <si>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</si>
  <si>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</si>
  <si>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</si>
  <si>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</si>
  <si>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</si>
  <si>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</si>
  <si>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</si>
  <si>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</si>
  <si>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</si>
  <si>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</si>
  <si>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</si>
  <si>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</si>
  <si>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</si>
  <si>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</si>
  <si>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</si>
  <si>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</si>
  <si>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</si>
  <si>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</si>
  <si>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</si>
  <si>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</si>
  <si>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</si>
  <si>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</si>
  <si>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</si>
  <si>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</si>
  <si>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</si>
  <si>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</si>
  <si>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</si>
  <si>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</si>
  <si>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</si>
  <si>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</si>
  <si>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</si>
  <si>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</si>
  <si>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</si>
  <si>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</si>
  <si>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</si>
  <si>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</si>
  <si>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</si>
  <si>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</si>
  <si>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</si>
  <si>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</si>
  <si>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</si>
  <si>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</si>
  <si>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</si>
  <si>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</si>
  <si>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</si>
  <si>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</si>
  <si>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</si>
  <si>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</si>
  <si>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</si>
  <si>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</si>
  <si>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</si>
  <si>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</si>
  <si>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</si>
  <si>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</si>
  <si>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</si>
  <si>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</si>
  <si>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</si>
  <si>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</si>
  <si>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</si>
  <si>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</si>
  <si>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</si>
  <si>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</si>
  <si>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</si>
  <si>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</si>
  <si>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</si>
  <si>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</si>
  <si>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</si>
  <si>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</si>
  <si>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</si>
  <si>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</si>
  <si>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</si>
  <si>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</si>
  <si>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</si>
  <si>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</si>
  <si>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</si>
  <si>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</si>
  <si>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</si>
  <si>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</si>
  <si>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</si>
  <si>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</si>
  <si>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</si>
  <si>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</si>
  <si>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</si>
  <si>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</si>
  <si>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</si>
  <si>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</si>
  <si>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</si>
  <si>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</si>
  <si>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</si>
  <si>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</si>
  <si>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</si>
  <si>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</si>
  <si>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</si>
  <si>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</si>
  <si>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</si>
  <si>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</si>
  <si>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</si>
  <si>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</si>
  <si>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</si>
  <si>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</si>
  <si>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</si>
  <si>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</si>
  <si>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</si>
  <si>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</si>
  <si>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</si>
  <si>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</si>
  <si>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</si>
  <si>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</si>
  <si>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</si>
  <si>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</si>
  <si>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</si>
  <si>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</si>
  <si>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</si>
  <si>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</si>
  <si>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</si>
  <si>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</si>
  <si>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</si>
  <si>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</si>
  <si>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</si>
  <si>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</si>
  <si>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</si>
  <si>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</si>
  <si>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</si>
  <si>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</si>
  <si>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</si>
  <si>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</si>
  <si>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</si>
  <si>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</si>
  <si>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</si>
  <si>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</si>
  <si>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</si>
  <si>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</si>
  <si>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</si>
  <si>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</si>
  <si>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</si>
  <si>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</si>
  <si>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</si>
  <si>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</si>
  <si>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</si>
  <si>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</si>
  <si>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</si>
  <si>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</si>
  <si>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</si>
  <si>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</si>
  <si>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</si>
  <si>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</si>
  <si>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</si>
  <si>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</si>
  <si>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</si>
  <si>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</si>
  <si>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</si>
  <si>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</si>
  <si>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</si>
  <si>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</si>
  <si>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</si>
  <si>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</si>
  <si>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</si>
  <si>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</si>
  <si>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</si>
  <si>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</si>
  <si>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</si>
  <si>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</si>
  <si>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</si>
  <si>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</si>
  <si>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</si>
  <si>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</si>
  <si>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</si>
  <si>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</si>
  <si>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</si>
  <si>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</si>
  <si>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</si>
  <si>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</si>
  <si>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</si>
  <si>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</si>
  <si>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</si>
  <si>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</si>
  <si>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</si>
  <si>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</si>
  <si>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</si>
  <si>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</si>
  <si>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</si>
  <si>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</si>
  <si>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</si>
  <si>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</si>
  <si>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</si>
  <si>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</si>
  <si>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</si>
  <si>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</si>
  <si>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</si>
  <si>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</si>
  <si>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</si>
  <si>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</si>
  <si>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</si>
  <si>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</si>
  <si>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</si>
  <si>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</si>
  <si>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</si>
  <si>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</si>
  <si>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</si>
  <si>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</si>
  <si>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</si>
  <si>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</si>
  <si>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</si>
  <si>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</si>
  <si>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</si>
  <si>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</si>
  <si>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</si>
  <si>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</si>
  <si>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</si>
  <si>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</si>
  <si>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</si>
  <si>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</si>
  <si>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</si>
  <si>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</si>
  <si>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</si>
  <si>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</si>
  <si>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</si>
  <si>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</si>
  <si>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</si>
  <si>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</si>
  <si>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</si>
  <si>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</si>
  <si>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</si>
  <si>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</si>
  <si>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</si>
  <si>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</si>
  <si>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</si>
  <si>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</si>
  <si>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</si>
  <si>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</si>
  <si>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</si>
  <si>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</si>
  <si>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</si>
  <si>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</si>
  <si>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</si>
  <si>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</si>
  <si>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</si>
  <si>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</si>
  <si>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</si>
  <si>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</si>
  <si>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</si>
  <si>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</si>
  <si>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</si>
  <si>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</si>
  <si>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</si>
  <si>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</si>
  <si>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</si>
  <si>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</si>
  <si>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</si>
  <si>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</si>
  <si>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</si>
  <si>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</si>
  <si>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</si>
  <si>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</si>
  <si>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</si>
  <si>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</si>
  <si>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</si>
  <si>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</si>
  <si>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</si>
  <si>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</si>
  <si>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</si>
  <si>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</si>
  <si>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</si>
  <si>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</si>
  <si>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</si>
  <si>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</si>
  <si>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</si>
  <si>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</si>
  <si>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</si>
  <si>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</si>
  <si>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</si>
  <si>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</si>
  <si>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</si>
  <si>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</si>
  <si>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</si>
  <si>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</si>
  <si>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</si>
  <si>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</si>
  <si>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</si>
  <si>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</si>
  <si>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</si>
  <si>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</si>
  <si>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</si>
  <si>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</si>
  <si>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</si>
  <si>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</si>
  <si>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</si>
  <si>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</si>
  <si>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</si>
  <si>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</si>
  <si>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</si>
  <si>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</si>
  <si>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</si>
  <si>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</si>
  <si>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</si>
  <si>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</si>
  <si>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</si>
  <si>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</si>
  <si>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</si>
  <si>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</si>
  <si>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</si>
  <si>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</si>
  <si>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</si>
  <si>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</si>
  <si>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</si>
  <si>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</si>
  <si>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</si>
  <si>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</si>
  <si>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</si>
  <si>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</si>
  <si>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</si>
  <si>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</si>
  <si>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</si>
  <si>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</si>
  <si>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</si>
  <si>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</si>
  <si>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</si>
  <si>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</si>
  <si>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</si>
  <si>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</si>
  <si>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</si>
  <si>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</si>
  <si>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</si>
  <si>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</si>
  <si>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</si>
  <si>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</si>
  <si>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</si>
  <si>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</si>
  <si>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</si>
  <si>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</si>
  <si>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</si>
  <si>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</si>
  <si>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</si>
  <si>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</si>
  <si>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</si>
  <si>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</si>
  <si>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</si>
  <si>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</si>
  <si>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</si>
  <si>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</si>
  <si>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</si>
  <si>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</si>
  <si>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</si>
  <si>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</si>
  <si>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</si>
  <si>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</si>
  <si>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</si>
  <si>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</si>
  <si>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</si>
  <si>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</si>
  <si>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</si>
  <si>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</si>
  <si>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</si>
  <si>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</si>
  <si>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</si>
  <si>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</si>
  <si>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</si>
  <si>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</si>
  <si>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</si>
  <si>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</si>
  <si>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</si>
  <si>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</si>
  <si>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</si>
  <si>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</si>
  <si>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</si>
  <si>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</si>
  <si>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</si>
  <si>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</si>
  <si>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</si>
  <si>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</si>
  <si>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</si>
  <si>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</si>
  <si>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</si>
  <si>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</si>
  <si>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</si>
  <si>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</si>
  <si>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</si>
  <si>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</si>
  <si>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</si>
  <si>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</si>
  <si>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</si>
  <si>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</si>
  <si>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</si>
  <si>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</si>
  <si>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</si>
  <si>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</si>
  <si>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</si>
  <si>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</si>
  <si>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</si>
  <si>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</si>
  <si>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</si>
  <si>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</si>
  <si>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</si>
  <si>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</si>
  <si>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</si>
  <si>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</si>
  <si>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</si>
  <si>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</si>
  <si>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</si>
  <si>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</si>
  <si>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</si>
  <si>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</si>
  <si>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</si>
  <si>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</si>
  <si>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</si>
  <si>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</si>
  <si>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</si>
  <si>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</si>
  <si>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</si>
  <si>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</si>
  <si>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</si>
  <si>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</si>
  <si>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</si>
  <si>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</si>
  <si>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</si>
  <si>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</si>
  <si>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</si>
  <si>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</si>
  <si>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</si>
  <si>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</si>
  <si>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</si>
  <si>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</si>
  <si>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</si>
  <si>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</si>
  <si>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</si>
  <si>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</si>
  <si>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</si>
  <si>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</si>
  <si>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</si>
  <si>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</si>
  <si>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</si>
  <si>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</si>
  <si>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</si>
  <si>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</si>
  <si>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</si>
  <si>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</si>
  <si>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</si>
  <si>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</si>
  <si>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</si>
  <si>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</si>
  <si>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</si>
  <si>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</si>
  <si>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</si>
  <si>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</si>
  <si>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</si>
  <si>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</si>
  <si>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</si>
  <si>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</si>
  <si>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</si>
  <si>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</si>
  <si>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</si>
  <si>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</si>
  <si>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</si>
  <si>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</si>
  <si>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</si>
  <si>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</si>
  <si>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</si>
  <si>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</si>
  <si>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</si>
  <si>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</si>
  <si>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</si>
  <si>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</si>
  <si>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</si>
  <si>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</si>
  <si>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</si>
  <si>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</si>
  <si>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</si>
  <si>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</si>
  <si>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</si>
  <si>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</si>
  <si>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</si>
  <si>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</si>
  <si>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</si>
  <si>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</si>
  <si>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</si>
  <si>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</si>
  <si>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</si>
  <si>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</si>
  <si>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</si>
  <si>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</si>
  <si>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</si>
  <si>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</si>
  <si>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</si>
  <si>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</si>
  <si>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</si>
  <si>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</si>
  <si>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</si>
  <si>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</si>
  <si>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</si>
  <si>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</si>
  <si>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</si>
  <si>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</si>
  <si>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</si>
  <si>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</si>
  <si>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</si>
  <si>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</si>
  <si>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</si>
  <si>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</si>
  <si>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</si>
  <si>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</si>
  <si>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</si>
  <si>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</si>
  <si>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</si>
  <si>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</si>
  <si>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</si>
  <si>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</si>
  <si>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</si>
  <si>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</si>
  <si>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</si>
  <si>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</si>
  <si>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</si>
  <si>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</si>
  <si>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</si>
  <si>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</si>
  <si>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</si>
  <si>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</si>
  <si>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</si>
  <si>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</si>
  <si>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</si>
  <si>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</si>
  <si>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</si>
  <si>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</si>
  <si>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</si>
  <si>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</si>
  <si>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</si>
  <si>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</si>
  <si>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</si>
  <si>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</si>
  <si>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</si>
  <si>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</si>
  <si>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</si>
  <si>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</si>
  <si>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</si>
  <si>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</si>
  <si>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</si>
  <si>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</si>
  <si>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</si>
  <si>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</si>
  <si>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</si>
  <si>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</si>
  <si>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</si>
  <si>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</si>
  <si>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</si>
  <si>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</si>
  <si>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</si>
  <si>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</si>
  <si>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</si>
  <si>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</si>
  <si>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</si>
  <si>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</si>
  <si>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</si>
  <si>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</si>
  <si>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</si>
  <si>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</si>
  <si>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</si>
  <si>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</si>
  <si>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</si>
  <si>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</si>
  <si>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</si>
  <si>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</si>
  <si>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</si>
  <si>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</si>
  <si>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</si>
  <si>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</si>
  <si>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</si>
  <si>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</si>
  <si>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</si>
  <si>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</si>
  <si>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</si>
  <si>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</si>
  <si>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</si>
  <si>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</si>
  <si>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</si>
  <si>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</si>
  <si>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</si>
  <si>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</si>
  <si>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</si>
  <si>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</si>
  <si>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</si>
  <si>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</si>
  <si>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</si>
  <si>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</si>
  <si>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</si>
  <si>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</si>
  <si>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</si>
  <si>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</si>
  <si>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</si>
  <si>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</si>
  <si>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</si>
  <si>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</si>
  <si>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</si>
  <si>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</si>
  <si>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</si>
  <si>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</si>
  <si>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</si>
  <si>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</si>
  <si>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</si>
  <si>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</si>
  <si>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</si>
  <si>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</si>
  <si>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</si>
  <si>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</si>
  <si>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</si>
  <si>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</si>
  <si>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</si>
  <si>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</si>
  <si>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</si>
  <si>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</si>
  <si>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</si>
  <si>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</si>
  <si>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</si>
  <si>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</si>
  <si>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</si>
  <si>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</si>
  <si>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</si>
  <si>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</si>
  <si>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</si>
  <si>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</si>
  <si>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</si>
  <si>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</si>
  <si>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</si>
  <si>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</si>
  <si>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</si>
  <si>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</si>
  <si>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</si>
  <si>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</si>
  <si>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</si>
  <si>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</si>
  <si>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</si>
  <si>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</si>
  <si>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</si>
  <si>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</si>
  <si>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</si>
  <si>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</si>
  <si>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</si>
  <si>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</si>
  <si>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</si>
  <si>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</si>
  <si>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</si>
  <si>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</si>
  <si>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</si>
  <si>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</si>
  <si>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</si>
  <si>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</si>
  <si>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</si>
  <si>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</si>
  <si>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</si>
  <si>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</si>
  <si>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</si>
  <si>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</si>
  <si>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</si>
  <si>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</si>
  <si>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</si>
  <si>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</si>
  <si>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</si>
  <si>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</si>
  <si>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</si>
  <si>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</si>
  <si>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</si>
  <si>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</si>
  <si>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</si>
  <si>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</si>
  <si>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</si>
  <si>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</si>
  <si>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</si>
  <si>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</si>
  <si>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</si>
  <si>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</si>
  <si>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</si>
  <si>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</si>
  <si>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</si>
  <si>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</si>
  <si>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</si>
  <si>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</si>
  <si>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</si>
  <si>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</si>
  <si>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</si>
  <si>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</si>
  <si>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</si>
  <si>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</si>
  <si>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</si>
  <si>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</si>
  <si>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</si>
  <si>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</si>
  <si>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</si>
  <si>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</si>
  <si>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</si>
  <si>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</si>
  <si>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</si>
  <si>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</si>
  <si>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</si>
  <si>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</si>
  <si>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</si>
  <si>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</si>
  <si>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</si>
  <si>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</si>
  <si>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</si>
  <si>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</si>
  <si>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</si>
  <si>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</si>
  <si>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</si>
  <si>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</si>
  <si>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</si>
  <si>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</si>
  <si>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</si>
  <si>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</si>
  <si>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</si>
  <si>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</si>
  <si>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</si>
  <si>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</si>
  <si>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</si>
  <si>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</si>
  <si>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</si>
  <si>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</si>
  <si>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</si>
  <si>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</si>
  <si>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</si>
  <si>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</si>
  <si>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</si>
  <si>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</si>
  <si>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</si>
  <si>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</si>
  <si>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</si>
  <si>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</si>
  <si>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</si>
  <si>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</si>
  <si>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</si>
  <si>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</si>
  <si>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</si>
  <si>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</si>
  <si>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</si>
  <si>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</si>
  <si>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</si>
  <si>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</si>
  <si>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</si>
  <si>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</si>
  <si>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</si>
  <si>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</si>
  <si>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</si>
  <si>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</si>
  <si>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</si>
  <si>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</si>
  <si>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</si>
  <si>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</si>
  <si>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</si>
  <si>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</si>
  <si>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</si>
  <si>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</si>
  <si>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</si>
  <si>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</si>
  <si>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</si>
  <si>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</si>
  <si>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</si>
  <si>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</si>
  <si>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</si>
  <si>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</si>
  <si>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</si>
  <si>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</si>
  <si>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</si>
  <si>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</si>
  <si>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</si>
  <si>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</si>
  <si>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</si>
  <si>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</si>
  <si>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</si>
  <si>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</si>
  <si>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</si>
  <si>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</si>
  <si>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</si>
  <si>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</si>
  <si>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</si>
  <si>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</si>
  <si>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</si>
  <si>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</si>
  <si>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</si>
  <si>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</si>
  <si>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</si>
  <si>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</si>
  <si>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</si>
  <si>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</si>
  <si>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</si>
  <si>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</si>
  <si>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</si>
  <si>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</si>
  <si>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</si>
  <si>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</si>
  <si>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</si>
  <si>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</si>
  <si>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</si>
  <si>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</si>
  <si>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</si>
  <si>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</si>
  <si>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</si>
  <si>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</si>
  <si>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</si>
  <si>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</si>
  <si>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</si>
  <si>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</si>
  <si>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</si>
  <si>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</si>
  <si>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</si>
  <si>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</si>
  <si>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</si>
  <si>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</si>
  <si>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</si>
  <si>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</si>
  <si>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</si>
  <si>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</si>
  <si>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</si>
  <si>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</si>
  <si>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</si>
  <si>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</si>
  <si>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</si>
  <si>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</si>
  <si>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</si>
  <si>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</si>
  <si>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</si>
  <si>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</si>
  <si>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</si>
  <si>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</si>
  <si>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</si>
  <si>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</si>
  <si>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</si>
  <si>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</si>
  <si>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</si>
  <si>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</si>
  <si>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</si>
  <si>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</si>
  <si>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</si>
  <si>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</si>
  <si>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</si>
  <si>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</si>
  <si>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</si>
  <si>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</si>
  <si>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</si>
  <si>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</si>
  <si>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</si>
  <si>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</si>
  <si>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</si>
  <si>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</si>
  <si>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</si>
  <si>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</si>
  <si>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</si>
  <si>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</si>
  <si>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</si>
  <si>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</si>
  <si>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</si>
  <si>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</si>
  <si>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</si>
  <si>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</si>
  <si>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</si>
  <si>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</si>
  <si>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</si>
  <si>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</si>
  <si>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</si>
  <si>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</si>
  <si>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</si>
  <si>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</si>
  <si>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</si>
  <si>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</si>
  <si>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</si>
  <si>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</si>
  <si>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</si>
  <si>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</si>
  <si>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</si>
  <si>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</si>
  <si>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</si>
  <si>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</si>
  <si>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</si>
  <si>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</si>
  <si>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</si>
  <si>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</si>
  <si>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</si>
  <si>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</si>
  <si>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</si>
  <si>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</si>
  <si>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</si>
  <si>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</si>
  <si>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</si>
  <si>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</si>
  <si>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</si>
  <si>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</si>
  <si>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</si>
  <si>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</si>
  <si>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</si>
  <si>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</si>
  <si>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</si>
  <si>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</si>
  <si>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</si>
  <si>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</si>
  <si>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</si>
  <si>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</si>
  <si>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</si>
  <si>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</si>
  <si>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</si>
  <si>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</si>
  <si>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</si>
  <si>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</si>
  <si>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</si>
  <si>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</si>
  <si>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</si>
  <si>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</si>
  <si>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</si>
  <si>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</si>
  <si>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</si>
  <si>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</si>
  <si>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</si>
  <si>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</si>
  <si>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</si>
  <si>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</si>
  <si>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</si>
  <si>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</si>
  <si>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</si>
  <si>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</si>
  <si>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</si>
  <si>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</si>
  <si>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</si>
  <si>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</si>
  <si>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</si>
  <si>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</si>
  <si>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</si>
  <si>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</si>
  <si>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</si>
  <si>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</si>
  <si>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</si>
  <si>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</si>
  <si>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</si>
  <si>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</si>
  <si>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</si>
  <si>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</si>
  <si>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</si>
  <si>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</si>
  <si>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</si>
  <si>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</si>
  <si>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</si>
  <si>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</si>
  <si>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</si>
  <si>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</si>
  <si>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</si>
  <si>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</si>
  <si>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</si>
  <si>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</si>
  <si>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</si>
  <si>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</si>
  <si>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</si>
  <si>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</si>
  <si>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</si>
  <si>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</si>
  <si>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</si>
  <si>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</si>
  <si>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</si>
  <si>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</si>
  <si>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</si>
  <si>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</si>
  <si>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</si>
  <si>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</si>
  <si>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</si>
  <si>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</si>
  <si>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</si>
  <si>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</si>
  <si>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</si>
  <si>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</si>
  <si>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</si>
  <si>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</si>
  <si>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</si>
  <si>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</si>
  <si>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</si>
  <si>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</si>
  <si>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</si>
  <si>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</si>
  <si>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</si>
  <si>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</si>
  <si>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</si>
  <si>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</si>
  <si>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</si>
  <si>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</si>
  <si>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</si>
  <si>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</si>
  <si>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</si>
  <si>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</si>
  <si>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</si>
  <si>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</si>
  <si>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</si>
  <si>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</si>
  <si>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</si>
  <si>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</si>
  <si>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</si>
  <si>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</si>
  <si>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</si>
  <si>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</si>
  <si>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</si>
  <si>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</si>
  <si>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</si>
  <si>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</si>
  <si>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</si>
  <si>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</si>
  <si>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</si>
  <si>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</si>
  <si>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</si>
  <si>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</si>
  <si>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</si>
  <si>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</si>
  <si>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</si>
  <si>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</si>
  <si>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</si>
  <si>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</si>
  <si>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</si>
  <si>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</si>
  <si>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</si>
  <si>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</si>
  <si>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</si>
  <si>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</si>
  <si>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</si>
  <si>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</si>
  <si>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</si>
  <si>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</si>
  <si>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</si>
  <si>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</si>
  <si>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</si>
  <si>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</si>
  <si>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</si>
  <si>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</si>
  <si>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</si>
  <si>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</si>
  <si>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</si>
  <si>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</si>
  <si>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</si>
  <si>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</si>
  <si>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</si>
  <si>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</si>
  <si>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</si>
  <si>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</si>
  <si>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</si>
  <si>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</si>
  <si>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</si>
  <si>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</si>
  <si>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</si>
  <si>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</si>
  <si>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</si>
  <si>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</si>
  <si>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</si>
  <si>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</si>
  <si>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</si>
  <si>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</si>
  <si>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</si>
  <si>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</si>
  <si>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</si>
  <si>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</si>
  <si>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</si>
  <si>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</si>
  <si>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</si>
  <si>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</si>
  <si>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</si>
  <si>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</si>
  <si>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</si>
  <si>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</si>
  <si>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</si>
  <si>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</si>
  <si>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</si>
  <si>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</si>
  <si>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</si>
  <si>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</si>
  <si>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</si>
  <si>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</si>
  <si>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</si>
  <si>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</si>
  <si>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</si>
  <si>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</si>
  <si>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</si>
  <si>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</si>
  <si>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</si>
  <si>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</si>
  <si>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</si>
  <si>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</si>
  <si>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</si>
  <si>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</si>
  <si>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</si>
  <si>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</si>
  <si>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</si>
  <si>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</si>
  <si>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</si>
  <si>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</si>
  <si>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</si>
  <si>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</si>
  <si>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</si>
  <si>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</si>
  <si>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</si>
  <si>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</si>
  <si>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</si>
  <si>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</si>
  <si>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</si>
  <si>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</si>
  <si>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</si>
  <si>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</si>
  <si>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</si>
  <si>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</si>
  <si>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</si>
  <si>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</si>
  <si>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</si>
  <si>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</si>
  <si>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</si>
  <si>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</si>
  <si>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</si>
  <si>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</si>
  <si>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</si>
  <si>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</si>
  <si>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</si>
  <si>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</si>
  <si>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</si>
  <si>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</si>
  <si>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</si>
  <si>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</si>
  <si>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</si>
  <si>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</si>
  <si>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</si>
  <si>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</si>
  <si>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</si>
  <si>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</si>
  <si>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</si>
  <si>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</si>
  <si>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</si>
  <si>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</si>
  <si>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</si>
  <si>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</si>
  <si>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</si>
  <si>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</si>
  <si>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</si>
  <si>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</si>
  <si>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</si>
  <si>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</si>
  <si>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</si>
  <si>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</si>
  <si>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</si>
  <si>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</si>
  <si>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</si>
  <si>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</si>
  <si>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</si>
  <si>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</si>
  <si>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</si>
  <si>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</si>
  <si>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</si>
  <si>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</si>
  <si>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</si>
  <si>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</si>
  <si>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</si>
  <si>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</si>
  <si>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</si>
  <si>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</si>
  <si>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</si>
  <si>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</si>
  <si>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</si>
  <si>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</si>
  <si>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</si>
  <si>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</si>
  <si>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</si>
  <si>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</si>
  <si>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</si>
  <si>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</si>
  <si>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</si>
  <si>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</si>
  <si>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</si>
  <si>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</si>
  <si>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</si>
  <si>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</si>
  <si>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</si>
  <si>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</si>
  <si>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</si>
  <si>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</si>
  <si>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</si>
  <si>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</si>
  <si>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</si>
  <si>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</si>
  <si>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</si>
  <si>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</si>
  <si>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</si>
  <si>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</si>
  <si>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</si>
  <si>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</si>
  <si>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</si>
  <si>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</si>
  <si>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</si>
  <si>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</si>
  <si>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</si>
  <si>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</si>
  <si>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</si>
  <si>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</si>
  <si>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</si>
  <si>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</si>
  <si>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</si>
  <si>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</si>
  <si>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</si>
  <si>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</si>
  <si>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</si>
  <si>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</si>
  <si>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</si>
  <si>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</si>
  <si>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</si>
  <si>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</si>
  <si>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</si>
  <si>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</si>
  <si>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</si>
  <si>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</si>
  <si>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</si>
  <si>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</si>
  <si>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</si>
  <si>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</si>
  <si>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</si>
  <si>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</si>
  <si>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</si>
  <si>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</si>
  <si>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</si>
  <si>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</si>
  <si>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</si>
  <si>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</si>
  <si>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</si>
  <si>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</si>
  <si>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</si>
  <si>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</si>
  <si>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</si>
  <si>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</si>
  <si>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</si>
  <si>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</si>
  <si>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</si>
  <si>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</si>
  <si>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</si>
  <si>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</si>
  <si>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</si>
  <si>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</si>
  <si>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</si>
  <si>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</si>
  <si>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</si>
  <si>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</si>
  <si>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</si>
  <si>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</si>
  <si>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</si>
  <si>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</si>
  <si>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</si>
  <si>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</si>
  <si>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</si>
  <si>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</si>
  <si>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</si>
  <si>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</si>
  <si>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</si>
  <si>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</si>
  <si>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</si>
  <si>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</si>
  <si>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</si>
  <si>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</si>
  <si>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</si>
  <si>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</si>
  <si>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</si>
  <si>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</si>
  <si>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</si>
  <si>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</si>
  <si>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</si>
  <si>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</si>
  <si>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</si>
  <si>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</si>
  <si>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</si>
  <si>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</si>
  <si>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</si>
  <si>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</si>
  <si>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</si>
  <si>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</si>
  <si>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</si>
  <si>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</si>
  <si>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</si>
  <si>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</si>
  <si>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</si>
  <si>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</si>
  <si>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</si>
  <si>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</si>
  <si>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</si>
  <si>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</si>
  <si>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</si>
  <si>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</si>
  <si>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</si>
  <si>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</si>
  <si>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</si>
  <si>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</si>
  <si>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</si>
  <si>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</si>
  <si>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</si>
  <si>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</si>
  <si>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</si>
  <si>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</si>
  <si>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</si>
  <si>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</si>
  <si>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</si>
  <si>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</si>
  <si>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</si>
  <si>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</si>
  <si>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</si>
  <si>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</si>
  <si>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</si>
  <si>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</si>
  <si>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</si>
  <si>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</si>
  <si>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</si>
  <si>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</si>
  <si>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</si>
  <si>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</si>
  <si>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</si>
  <si>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</si>
  <si>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</si>
  <si>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</si>
  <si>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</si>
  <si>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</si>
  <si>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</si>
  <si>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</si>
  <si>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</si>
  <si>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</si>
  <si>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</si>
  <si>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</si>
  <si>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</si>
  <si>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</si>
  <si>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</si>
  <si>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</si>
  <si>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</si>
  <si>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</si>
  <si>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</si>
  <si>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</si>
  <si>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</si>
  <si>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</si>
  <si>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</si>
  <si>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</si>
  <si>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</si>
  <si>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</si>
  <si>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</si>
  <si>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</si>
  <si>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</si>
  <si>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</si>
  <si>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</si>
  <si>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</si>
  <si>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</si>
  <si>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</si>
  <si>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</si>
  <si>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</si>
  <si>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</si>
  <si>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</si>
  <si>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</si>
  <si>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</si>
  <si>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</si>
  <si>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</si>
  <si>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</si>
  <si>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</si>
  <si>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</si>
  <si>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</si>
  <si>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</si>
  <si>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</si>
  <si>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</si>
  <si>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</si>
  <si>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</si>
  <si>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</si>
  <si>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</si>
  <si>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</si>
  <si>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</si>
  <si>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</si>
  <si>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</si>
  <si>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</si>
  <si>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</si>
  <si>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</si>
  <si>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</si>
  <si>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</si>
  <si>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</si>
  <si>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</si>
  <si>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</si>
  <si>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</si>
  <si>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</si>
  <si>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</si>
  <si>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</si>
  <si>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</si>
  <si>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</si>
  <si>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</si>
  <si>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</si>
  <si>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</si>
  <si>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</si>
  <si>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</si>
  <si>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</si>
  <si>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</si>
  <si>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</si>
  <si>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</si>
  <si>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</si>
  <si>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</si>
  <si>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</si>
  <si>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</si>
  <si>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</si>
  <si>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</si>
  <si>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</si>
  <si>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</si>
  <si>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</si>
  <si>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</si>
  <si>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</si>
  <si>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</si>
  <si>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</si>
  <si>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</si>
  <si>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</si>
  <si>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</si>
  <si>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</si>
  <si>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</si>
  <si>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</si>
  <si>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</si>
  <si>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</si>
  <si>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</si>
  <si>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</si>
  <si>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</si>
  <si>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</si>
  <si>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</si>
  <si>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</si>
  <si>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</si>
  <si>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</si>
  <si>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</si>
  <si>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</si>
  <si>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</si>
  <si>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</si>
  <si>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</si>
  <si>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</si>
  <si>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</si>
  <si>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</si>
  <si>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</si>
  <si>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</si>
  <si>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</si>
  <si>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</si>
  <si>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</si>
  <si>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</si>
  <si>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</si>
  <si>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</si>
  <si>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</si>
  <si>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</si>
  <si>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</si>
  <si>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</si>
  <si>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</si>
  <si>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</si>
  <si>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</si>
  <si>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</si>
  <si>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</si>
  <si>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</si>
  <si>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</si>
  <si>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</si>
  <si>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</si>
  <si>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</si>
  <si>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</si>
  <si>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</si>
  <si>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</si>
  <si>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</si>
  <si>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</si>
  <si>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</si>
  <si>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</si>
  <si>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</si>
  <si>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</si>
  <si>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</si>
  <si>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</si>
  <si>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</si>
  <si>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</si>
  <si>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</si>
  <si>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</si>
  <si>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</si>
  <si>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</si>
  <si>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</si>
  <si>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</si>
  <si>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</si>
  <si>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</si>
  <si>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</si>
  <si>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</si>
  <si>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</si>
  <si>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</si>
  <si>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</si>
  <si>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</si>
  <si>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</si>
  <si>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</si>
  <si>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</si>
  <si>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</si>
  <si>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</si>
  <si>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</si>
  <si>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</si>
  <si>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</si>
  <si>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</si>
  <si>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</si>
  <si>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</si>
  <si>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</si>
  <si>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</si>
  <si>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</si>
  <si>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</si>
  <si>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</si>
  <si>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</si>
  <si>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</si>
  <si>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</si>
  <si>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</si>
  <si>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</si>
  <si>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</si>
  <si>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</si>
  <si>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</si>
  <si>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</si>
  <si>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</si>
  <si>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</si>
  <si>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</si>
  <si>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</si>
  <si>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</si>
  <si>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</si>
  <si>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</si>
  <si>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</si>
  <si>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</si>
  <si>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</si>
  <si>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</si>
  <si>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</si>
  <si>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</si>
  <si>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</si>
  <si>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</si>
  <si>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</si>
  <si>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</si>
  <si>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</si>
  <si>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</si>
  <si>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</si>
  <si>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</si>
  <si>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</si>
  <si>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</si>
  <si>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</si>
  <si>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</si>
  <si>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</si>
  <si>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</si>
  <si>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</si>
  <si>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</si>
  <si>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</si>
  <si>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</si>
  <si>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</si>
  <si>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</si>
  <si>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</si>
  <si>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</si>
  <si>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</si>
  <si>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</si>
  <si>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</si>
  <si>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</si>
  <si>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</si>
  <si>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</si>
  <si>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</si>
  <si>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</si>
  <si>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</si>
  <si>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</si>
  <si>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</si>
  <si>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</si>
  <si>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</si>
  <si>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</si>
  <si>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</si>
  <si>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</si>
  <si>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</si>
  <si>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</si>
  <si>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</si>
  <si>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</si>
  <si>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</si>
  <si>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</si>
  <si>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</si>
  <si>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</si>
  <si>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</si>
  <si>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</si>
  <si>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</si>
  <si>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</si>
  <si>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</si>
  <si>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</si>
  <si>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</si>
  <si>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</si>
  <si>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</si>
  <si>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</si>
  <si>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</si>
  <si>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</si>
  <si>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</si>
  <si>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</si>
  <si>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</si>
  <si>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</si>
  <si>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</si>
  <si>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</si>
  <si>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</si>
  <si>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</si>
  <si>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</si>
  <si>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</si>
  <si>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</si>
  <si>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</si>
  <si>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</si>
  <si>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</si>
  <si>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</si>
  <si>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</si>
  <si>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</si>
  <si>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</si>
  <si>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</si>
  <si>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</si>
  <si>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</si>
  <si>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</si>
  <si>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</si>
  <si>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</si>
  <si>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</si>
  <si>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</si>
  <si>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</si>
  <si>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</si>
  <si>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</si>
  <si>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</si>
  <si>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</si>
  <si>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</si>
  <si>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</si>
  <si>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</si>
  <si>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</si>
  <si>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</si>
  <si>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</si>
  <si>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</si>
  <si>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</si>
  <si>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</si>
  <si>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</si>
  <si>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</si>
  <si>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</si>
  <si>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</si>
  <si>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</si>
  <si>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</si>
  <si>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</si>
  <si>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</si>
  <si>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</si>
  <si>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</si>
  <si>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</si>
  <si>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</si>
  <si>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</si>
  <si>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</si>
  <si>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</si>
  <si>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</si>
  <si>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</si>
  <si>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</si>
  <si>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</si>
  <si>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</si>
  <si>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</si>
  <si>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</si>
  <si>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</si>
  <si>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</si>
  <si>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</si>
  <si>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</si>
  <si>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</si>
  <si>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</si>
  <si>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</si>
  <si>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</si>
  <si>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</si>
  <si>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</si>
  <si>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</si>
  <si>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</si>
  <si>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</si>
  <si>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</si>
  <si>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</si>
  <si>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</si>
  <si>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</si>
  <si>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</si>
  <si>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</si>
  <si>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</si>
  <si>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</si>
  <si>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</si>
  <si>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</si>
  <si>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</si>
  <si>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</si>
  <si>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</si>
  <si>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</si>
  <si>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</si>
  <si>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</si>
  <si>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</si>
  <si>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</si>
  <si>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</si>
  <si>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</si>
  <si>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</si>
  <si>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</si>
  <si>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</si>
  <si>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</si>
  <si>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</si>
  <si>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</si>
  <si>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</si>
  <si>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</si>
  <si>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</si>
  <si>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</si>
  <si>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</si>
  <si>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</si>
  <si>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</si>
  <si>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</si>
  <si>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</si>
  <si>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</si>
  <si>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</si>
  <si>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</si>
  <si>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</si>
  <si>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</si>
  <si>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</si>
  <si>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</si>
  <si>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</si>
  <si>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</si>
  <si>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</si>
  <si>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</si>
  <si>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</si>
  <si>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</si>
  <si>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</si>
  <si>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</si>
  <si>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</si>
  <si>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</si>
  <si>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</si>
  <si>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</si>
  <si>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</si>
  <si>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</si>
  <si>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</si>
  <si>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</si>
  <si>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</si>
  <si>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</si>
  <si>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</si>
  <si>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</si>
  <si>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</si>
  <si>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</si>
  <si>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</si>
  <si>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</si>
  <si>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</si>
  <si>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</si>
  <si>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</si>
  <si>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</si>
  <si>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</si>
  <si>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</si>
  <si>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</si>
  <si>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</si>
  <si>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</si>
  <si>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</si>
  <si>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</si>
  <si>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</si>
  <si>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</si>
  <si>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</si>
  <si>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</si>
  <si>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</si>
  <si>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</si>
  <si>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</si>
  <si>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</si>
  <si>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</si>
  <si>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</si>
  <si>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</si>
  <si>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</si>
  <si>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</si>
  <si>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</si>
  <si>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</si>
  <si>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</si>
  <si>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</si>
  <si>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</si>
  <si>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</si>
  <si>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</si>
  <si>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</si>
  <si>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</si>
  <si>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</si>
  <si>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</si>
  <si>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</si>
  <si>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</si>
  <si>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</si>
  <si>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</si>
  <si>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</si>
  <si>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</si>
  <si>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</si>
  <si>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</si>
  <si>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</si>
  <si>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</si>
  <si>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</si>
  <si>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</si>
  <si>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</si>
  <si>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</si>
  <si>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</si>
  <si>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</si>
  <si>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</si>
  <si>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</si>
  <si>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</si>
  <si>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</si>
  <si>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</si>
  <si>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</si>
  <si>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</si>
  <si>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</si>
  <si>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</si>
  <si>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</si>
  <si>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</si>
  <si>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</si>
  <si>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</si>
  <si>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</si>
  <si>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</si>
  <si>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</si>
  <si>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</si>
  <si>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</si>
  <si>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</si>
  <si>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</si>
  <si>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</si>
  <si>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</si>
  <si>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</si>
  <si>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</si>
  <si>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</si>
  <si>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</si>
  <si>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</si>
  <si>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</si>
  <si>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</si>
  <si>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</si>
  <si>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</si>
  <si>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</si>
  <si>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</si>
  <si>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</si>
  <si>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</si>
  <si>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</si>
  <si>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</si>
  <si>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</si>
  <si>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</si>
  <si>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</si>
  <si>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</si>
  <si>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</si>
  <si>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</si>
  <si>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</si>
  <si>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</si>
  <si>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</si>
  <si>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</si>
  <si>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</si>
  <si>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</si>
  <si>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</si>
  <si>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</si>
  <si>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</si>
  <si>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</si>
  <si>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</si>
  <si>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</si>
  <si>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</si>
  <si>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</si>
  <si>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</si>
  <si>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</si>
  <si>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</si>
  <si>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</si>
  <si>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</si>
  <si>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</si>
  <si>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</si>
  <si>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</si>
  <si>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</si>
  <si>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</si>
  <si>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</si>
  <si>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</si>
  <si>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</si>
  <si>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</si>
  <si>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</si>
  <si>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</si>
  <si>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</si>
  <si>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</si>
  <si>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</si>
  <si>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</si>
  <si>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</si>
  <si>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</si>
  <si>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</si>
  <si>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</si>
  <si>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</si>
  <si>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</si>
  <si>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</si>
  <si>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</si>
  <si>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</si>
  <si>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</si>
  <si>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</si>
  <si>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</si>
  <si>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</si>
  <si>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</si>
  <si>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</si>
  <si>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</si>
  <si>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</si>
  <si>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</si>
  <si>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</si>
  <si>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</si>
  <si>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</si>
  <si>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</si>
  <si>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</si>
  <si>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</si>
  <si>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</si>
  <si>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</si>
  <si>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</si>
  <si>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</si>
  <si>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</si>
  <si>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</si>
  <si>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</si>
  <si>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</si>
  <si>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</si>
  <si>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</si>
  <si>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</si>
  <si>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</si>
  <si>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</si>
  <si>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</si>
  <si>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</si>
  <si>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</si>
  <si>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</si>
  <si>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</si>
  <si>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</si>
  <si>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</si>
  <si>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</si>
  <si>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</si>
  <si>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</si>
  <si>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</si>
  <si>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</si>
  <si>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</si>
  <si>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</si>
  <si>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</si>
  <si>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</si>
  <si>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</si>
  <si>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</si>
  <si>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</si>
  <si>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</si>
  <si>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</si>
  <si>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</si>
  <si>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</si>
  <si>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</si>
  <si>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</si>
  <si>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</si>
  <si>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</si>
  <si>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</si>
  <si>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</si>
  <si>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</si>
  <si>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</si>
  <si>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</si>
  <si>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</si>
  <si>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</si>
  <si>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</si>
  <si>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</si>
  <si>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</si>
  <si>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</si>
  <si>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</si>
  <si>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</si>
  <si>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</si>
  <si>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</si>
  <si>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</si>
  <si>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</si>
  <si>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</si>
  <si>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</si>
  <si>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</si>
  <si>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</si>
  <si>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</si>
  <si>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</si>
  <si>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</si>
  <si>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</si>
  <si>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</si>
  <si>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</si>
  <si>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</si>
  <si>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</si>
  <si>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</si>
  <si>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</si>
  <si>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</si>
  <si>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</si>
  <si>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</si>
  <si>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</si>
  <si>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</si>
  <si>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</si>
  <si>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</si>
  <si>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</si>
  <si>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</si>
  <si>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</si>
  <si>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</si>
  <si>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</si>
  <si>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</si>
  <si>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</si>
  <si>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</si>
  <si>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</si>
  <si>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</si>
  <si>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</si>
  <si>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</si>
  <si>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</si>
  <si>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</si>
  <si>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</si>
  <si>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</si>
  <si>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</si>
  <si>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</si>
  <si>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</si>
  <si>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</si>
  <si>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</si>
  <si>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</si>
  <si>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</si>
  <si>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</si>
  <si>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</si>
  <si>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</si>
  <si>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</si>
  <si>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</si>
  <si>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</si>
  <si>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</si>
  <si>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</si>
  <si>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</si>
  <si>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</si>
  <si>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</si>
  <si>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</si>
  <si>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</si>
  <si>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</si>
  <si>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</si>
  <si>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</si>
  <si>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</si>
  <si>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</si>
  <si>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</si>
  <si>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</si>
  <si>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</si>
  <si>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</si>
  <si>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</si>
  <si>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</si>
  <si>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</si>
  <si>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</si>
  <si>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</si>
  <si>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</si>
  <si>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</si>
  <si>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</si>
  <si>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</si>
  <si>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</si>
  <si>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</si>
  <si>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</si>
  <si>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</si>
  <si>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</si>
  <si>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</si>
  <si>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</si>
  <si>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</si>
  <si>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</si>
  <si>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</si>
  <si>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</si>
  <si>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</si>
  <si>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</si>
  <si>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</si>
  <si>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</si>
  <si>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</si>
  <si>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</si>
  <si>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</si>
  <si>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</si>
  <si>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</si>
  <si>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</si>
  <si>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</si>
  <si>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</si>
  <si>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</si>
  <si>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</si>
  <si>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</si>
  <si>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</si>
  <si>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</si>
  <si>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</si>
  <si>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</si>
  <si>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</si>
  <si>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</si>
  <si>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</si>
  <si>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</si>
  <si>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</si>
  <si>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</si>
  <si>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</si>
  <si>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</si>
  <si>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</si>
  <si>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</si>
  <si>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</si>
  <si>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</si>
  <si>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</si>
  <si>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</si>
  <si>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</si>
  <si>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</si>
  <si>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</si>
  <si>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</si>
  <si>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</si>
  <si>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</si>
  <si>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</si>
  <si>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</si>
  <si>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</si>
  <si>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</si>
  <si>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</si>
  <si>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</si>
  <si>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</si>
  <si>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</si>
  <si>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</si>
  <si>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</si>
  <si>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</si>
  <si>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</si>
  <si>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</si>
  <si>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</si>
  <si>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</si>
  <si>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</si>
  <si>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</si>
  <si>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</si>
  <si>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</si>
  <si>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</si>
  <si>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</si>
  <si>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</si>
  <si>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</si>
  <si>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</si>
  <si>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</si>
  <si>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</si>
  <si>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</si>
  <si>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</si>
  <si>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</si>
  <si>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</si>
  <si>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</si>
  <si>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</si>
  <si>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</si>
  <si>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</si>
  <si>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</si>
  <si>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</si>
  <si>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</si>
  <si>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</si>
  <si>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</si>
  <si>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</si>
  <si>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</si>
  <si>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</si>
  <si>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</si>
  <si>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</si>
  <si>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</si>
  <si>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</si>
  <si>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</si>
  <si>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</si>
  <si>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</si>
  <si>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</si>
  <si>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</si>
  <si>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</si>
  <si>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</si>
  <si>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</si>
  <si>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</si>
  <si>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</si>
  <si>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</si>
  <si>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</si>
  <si>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</si>
  <si>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</si>
  <si>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</si>
  <si>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</si>
  <si>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</si>
  <si>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</si>
  <si>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</si>
  <si>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</si>
  <si>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</si>
  <si>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</si>
  <si>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</si>
  <si>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</si>
  <si>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</si>
  <si>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</si>
  <si>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</si>
  <si>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</si>
  <si>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</si>
  <si>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</si>
  <si>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</si>
  <si>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</si>
  <si>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</si>
  <si>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</si>
  <si>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</si>
  <si>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</si>
  <si>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</si>
  <si>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</si>
  <si>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</si>
  <si>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</si>
  <si>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</si>
  <si>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</si>
  <si>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</si>
  <si>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</si>
  <si>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</si>
  <si>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</si>
  <si>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</si>
  <si>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</si>
  <si>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</si>
  <si>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</si>
  <si>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</si>
  <si>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</si>
  <si>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</si>
  <si>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</si>
  <si>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</si>
  <si>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</si>
  <si>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</si>
  <si>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</si>
  <si>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</si>
  <si>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</si>
  <si>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</si>
  <si>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</si>
  <si>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</si>
  <si>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</si>
  <si>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</si>
  <si>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</si>
  <si>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</si>
  <si>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</si>
  <si>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</si>
  <si>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</si>
  <si>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</si>
  <si>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</si>
  <si>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</si>
  <si>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</si>
  <si>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</si>
  <si>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</si>
  <si>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</si>
  <si>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</si>
  <si>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</si>
  <si>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</si>
  <si>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</si>
  <si>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</si>
  <si>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</si>
  <si>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</si>
  <si>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</si>
  <si>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</si>
  <si>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</si>
  <si>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</si>
  <si>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</si>
  <si>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</si>
  <si>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</si>
  <si>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</si>
  <si>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</si>
  <si>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</si>
  <si>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</si>
  <si>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</si>
  <si>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</si>
  <si>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</si>
  <si>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</si>
  <si>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</si>
  <si>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</si>
  <si>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</si>
  <si>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</si>
  <si>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</si>
  <si>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</si>
  <si>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</si>
  <si>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</si>
  <si>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</si>
  <si>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</si>
  <si>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</si>
  <si>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</si>
  <si>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</si>
  <si>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</si>
  <si>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</si>
  <si>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</si>
  <si>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</si>
  <si>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</si>
  <si>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</si>
  <si>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</si>
  <si>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</si>
  <si>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</si>
  <si>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</si>
  <si>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</si>
  <si>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</si>
  <si>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</si>
  <si>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</si>
  <si>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</si>
  <si>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</si>
  <si>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</si>
  <si>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</si>
  <si>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</si>
  <si>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</si>
  <si>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</si>
  <si>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</si>
  <si>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</si>
  <si>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</si>
  <si>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</si>
  <si>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</si>
  <si>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</si>
  <si>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</si>
  <si>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</si>
  <si>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</si>
  <si>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</si>
  <si>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</si>
  <si>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</si>
  <si>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</si>
  <si>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</si>
  <si>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</si>
  <si>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</si>
  <si>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</si>
  <si>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</si>
  <si>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</si>
  <si>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</si>
  <si>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</si>
  <si>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</si>
  <si>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</si>
  <si>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</si>
  <si>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</si>
  <si>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</si>
  <si>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</si>
  <si>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</si>
  <si>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</si>
  <si>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</si>
  <si>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</si>
  <si>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</si>
  <si>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</si>
  <si>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</si>
  <si>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</si>
  <si>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</si>
  <si>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</si>
  <si>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</si>
  <si>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</si>
  <si>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</si>
  <si>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</si>
  <si>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</si>
  <si>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</si>
  <si>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</si>
  <si>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</si>
  <si>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</si>
  <si>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</si>
  <si>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</si>
  <si>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</si>
  <si>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</si>
  <si>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</si>
  <si>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</si>
  <si>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</si>
  <si>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</si>
  <si>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</si>
  <si>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</si>
  <si>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</si>
  <si>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</si>
  <si>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</si>
  <si>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</si>
  <si>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</si>
  <si>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</si>
  <si>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</si>
  <si>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</si>
  <si>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</si>
  <si>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</si>
  <si>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</si>
  <si>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</si>
  <si>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</si>
  <si>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</si>
  <si>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</si>
  <si>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</si>
  <si>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</si>
  <si>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</si>
  <si>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</si>
  <si>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</si>
  <si>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</si>
  <si>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</si>
  <si>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</si>
  <si>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</si>
  <si>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</si>
  <si>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</si>
  <si>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</si>
  <si>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</si>
  <si>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</si>
  <si>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</si>
  <si>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</si>
  <si>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</si>
  <si>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</si>
  <si>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</si>
  <si>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</si>
  <si>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</si>
  <si>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</si>
  <si>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</si>
  <si>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</si>
  <si>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</si>
  <si>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</si>
  <si>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</si>
  <si>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</si>
  <si>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</si>
  <si>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</si>
  <si>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</si>
  <si>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</si>
  <si>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</si>
  <si>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</si>
  <si>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</si>
  <si>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</si>
  <si>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</si>
  <si>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</si>
  <si>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</si>
  <si>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</si>
  <si>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</si>
  <si>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</si>
  <si>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</si>
  <si>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</si>
  <si>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</si>
  <si>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</si>
  <si>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</si>
  <si>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</si>
  <si>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</si>
  <si>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</si>
  <si>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</si>
  <si>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</si>
  <si>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</si>
  <si>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</si>
  <si>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</si>
  <si>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</si>
  <si>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</si>
  <si>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</si>
  <si>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</si>
  <si>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</si>
  <si>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</si>
  <si>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</si>
  <si>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</si>
  <si>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</si>
  <si>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</si>
  <si>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</si>
  <si>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</si>
  <si>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</si>
  <si>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</si>
  <si>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</si>
  <si>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</si>
  <si>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</si>
  <si>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</si>
  <si>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</si>
  <si>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</si>
  <si>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</si>
  <si>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</si>
  <si>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</si>
  <si>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</si>
  <si>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</si>
  <si>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</si>
  <si>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</si>
  <si>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</si>
  <si>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</si>
  <si>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</si>
  <si>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</si>
  <si>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</si>
  <si>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</si>
  <si>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</si>
  <si>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</si>
  <si>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</si>
  <si>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</si>
  <si>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</si>
  <si>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</si>
  <si>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</si>
  <si>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</si>
  <si>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</si>
  <si>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</si>
  <si>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</si>
  <si>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</si>
  <si>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</si>
  <si>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</si>
  <si>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</si>
  <si>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</si>
  <si>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</si>
  <si>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</si>
  <si>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</si>
  <si>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</si>
  <si>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</si>
  <si>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</si>
  <si>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</si>
  <si>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</si>
  <si>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</si>
  <si>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</si>
  <si>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</si>
  <si>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</si>
  <si>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</si>
  <si>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</si>
  <si>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</si>
  <si>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</si>
  <si>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</si>
  <si>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</si>
  <si>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</si>
  <si>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</si>
  <si>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</si>
  <si>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</si>
  <si>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</si>
  <si>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</si>
  <si>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</si>
  <si>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</si>
  <si>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</si>
  <si>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</si>
  <si>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</si>
  <si>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</si>
  <si>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</si>
  <si>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</si>
  <si>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</si>
  <si>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</si>
  <si>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</si>
  <si>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</si>
  <si>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</si>
  <si>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</si>
  <si>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</si>
  <si>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</si>
  <si>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</si>
  <si>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</si>
  <si>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</si>
  <si>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</si>
  <si>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</si>
  <si>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</si>
  <si>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</si>
  <si>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</si>
  <si>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</si>
  <si>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</si>
  <si>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</si>
  <si>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</si>
  <si>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</si>
  <si>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</si>
  <si>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</si>
  <si>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</si>
  <si>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</si>
  <si>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</si>
  <si>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</si>
  <si>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</si>
  <si>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</si>
  <si>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</si>
  <si>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</si>
  <si>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</si>
  <si>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</si>
  <si>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</si>
  <si>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</si>
  <si>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</si>
  <si>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</si>
  <si>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</si>
  <si>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</si>
  <si>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</si>
  <si>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</si>
  <si>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</si>
  <si>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</si>
  <si>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</si>
  <si>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</si>
  <si>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</si>
  <si>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</si>
  <si>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</si>
  <si>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</si>
  <si>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</si>
  <si>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</si>
  <si>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</si>
  <si>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</si>
  <si>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</si>
  <si>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</si>
  <si>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</si>
  <si>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</si>
  <si>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</si>
  <si>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</si>
  <si>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</si>
  <si>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</si>
  <si>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</si>
  <si>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</si>
  <si>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</si>
  <si>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</si>
  <si>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</si>
  <si>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</si>
  <si>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</si>
  <si>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</si>
  <si>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</si>
  <si>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</si>
  <si>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</si>
  <si>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</si>
  <si>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</si>
  <si>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</si>
  <si>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</si>
  <si>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</si>
  <si>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</si>
  <si>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</si>
  <si>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</si>
  <si>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</si>
  <si>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</si>
  <si>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</si>
  <si>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</si>
  <si>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</si>
  <si>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</si>
  <si>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</si>
  <si>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</si>
  <si>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</si>
  <si>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</si>
  <si>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</si>
  <si>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</si>
  <si>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</si>
  <si>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</si>
  <si>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</si>
  <si>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</si>
  <si>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</si>
  <si>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</si>
  <si>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</si>
  <si>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</si>
  <si>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</si>
  <si>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</si>
  <si>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</si>
  <si>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</si>
  <si>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</si>
  <si>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</si>
  <si>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</si>
  <si>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</si>
  <si>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</si>
  <si>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</si>
  <si>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</si>
  <si>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</si>
  <si>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</si>
  <si>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</si>
  <si>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</si>
  <si>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</si>
  <si>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</si>
  <si>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</si>
  <si>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</si>
  <si>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</si>
  <si>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</si>
  <si>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</si>
  <si>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</si>
  <si>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</si>
  <si>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</si>
  <si>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</si>
  <si>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</si>
  <si>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</si>
  <si>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</si>
  <si>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</si>
  <si>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</si>
  <si>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</si>
  <si>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</si>
  <si>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</si>
  <si>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</si>
  <si>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</si>
  <si>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</si>
  <si>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</si>
  <si>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</si>
  <si>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</si>
  <si>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</si>
  <si>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</si>
  <si>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</si>
  <si>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</si>
  <si>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</si>
  <si>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</si>
  <si>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</si>
  <si>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</si>
  <si>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</si>
  <si>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</si>
  <si>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</si>
  <si>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</si>
  <si>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</si>
  <si>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</si>
  <si>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</si>
  <si>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</si>
  <si>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</si>
  <si>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</si>
  <si>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</si>
  <si>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</si>
  <si>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</si>
  <si>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</si>
  <si>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</si>
  <si>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</si>
  <si>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</si>
  <si>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</si>
  <si>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</si>
  <si>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</si>
  <si>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</si>
  <si>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</si>
  <si>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</si>
  <si>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</si>
  <si>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</si>
  <si>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</si>
  <si>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</si>
  <si>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</si>
  <si>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</si>
  <si>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</si>
  <si>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</si>
  <si>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</si>
  <si>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</si>
  <si>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</si>
  <si>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</si>
  <si>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</si>
  <si>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</si>
  <si>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</si>
  <si>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</si>
  <si>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</si>
  <si>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</si>
  <si>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</si>
  <si>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</si>
  <si>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</si>
  <si>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</si>
  <si>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</si>
  <si>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</si>
  <si>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</si>
  <si>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</si>
  <si>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</si>
  <si>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</si>
  <si>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</si>
  <si>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</si>
  <si>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</si>
  <si>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</si>
  <si>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</si>
  <si>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</si>
  <si>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</si>
  <si>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</si>
  <si>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</si>
  <si>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</si>
  <si>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</si>
  <si>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</si>
  <si>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</si>
  <si>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</si>
  <si>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</si>
  <si>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</si>
  <si>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</si>
  <si>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</si>
  <si>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</si>
  <si>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</si>
  <si>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</si>
  <si>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</si>
  <si>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</si>
  <si>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</si>
  <si>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</si>
  <si>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</si>
  <si>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</si>
  <si>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</si>
  <si>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</si>
  <si>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</si>
  <si>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</si>
  <si>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</si>
  <si>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</si>
  <si>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</si>
  <si>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</si>
  <si>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</si>
  <si>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</si>
  <si>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</si>
  <si>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</si>
  <si>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</si>
  <si>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</si>
  <si>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</si>
  <si>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</si>
  <si>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</si>
  <si>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</si>
  <si>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</si>
  <si>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</si>
  <si>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</si>
  <si>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</si>
  <si>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</si>
  <si>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</si>
  <si>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</si>
  <si>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</si>
  <si>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</si>
  <si>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</si>
  <si>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</si>
  <si>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</si>
  <si>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</si>
  <si>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</si>
  <si>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</si>
  <si>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</si>
  <si>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</si>
  <si>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</si>
  <si>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</si>
  <si>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</si>
  <si>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</si>
  <si>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</si>
  <si>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</si>
  <si>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</si>
  <si>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</si>
  <si>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</si>
  <si>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</si>
  <si>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</si>
  <si>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</si>
  <si>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</si>
  <si>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</si>
  <si>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</si>
  <si>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</si>
  <si>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</si>
  <si>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</si>
  <si>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</si>
  <si>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</si>
  <si>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</si>
  <si>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</si>
  <si>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</si>
  <si>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</si>
  <si>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</si>
  <si>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</si>
  <si>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</si>
  <si>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</si>
  <si>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</si>
  <si>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</si>
  <si>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</si>
  <si>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</si>
  <si>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</si>
  <si>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</si>
  <si>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</si>
  <si>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</si>
  <si>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</si>
  <si>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</si>
  <si>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</si>
  <si>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</si>
  <si>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</si>
  <si>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</si>
  <si>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</si>
  <si>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</si>
  <si>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</si>
  <si>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</si>
  <si>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</si>
  <si>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</si>
  <si>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</si>
  <si>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</si>
  <si>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</si>
  <si>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</si>
  <si>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</si>
  <si>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</si>
  <si>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</si>
  <si>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</si>
  <si>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</si>
  <si>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</si>
  <si>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</si>
  <si>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</si>
  <si>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</si>
  <si>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</si>
  <si>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</si>
  <si>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</si>
  <si>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</si>
  <si>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</si>
  <si>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</si>
  <si>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</si>
  <si>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</si>
  <si>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</si>
  <si>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</si>
  <si>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</si>
  <si>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</si>
  <si>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</si>
  <si>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</si>
  <si>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</si>
  <si>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</si>
  <si>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</si>
  <si>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</si>
  <si>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</si>
  <si>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</si>
  <si>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</si>
  <si>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</si>
  <si>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</si>
  <si>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</si>
  <si>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</si>
  <si>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</si>
  <si>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</si>
  <si>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</si>
  <si>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</si>
  <si>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</si>
  <si>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</si>
  <si>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</si>
  <si>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</si>
  <si>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</si>
  <si>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</si>
  <si>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</si>
  <si>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</si>
  <si>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</si>
  <si>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</si>
  <si>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</si>
  <si>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</si>
  <si>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</si>
  <si>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</si>
  <si>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</si>
  <si>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</si>
  <si>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</si>
  <si>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</si>
  <si>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</si>
  <si>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</si>
  <si>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</si>
  <si>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</si>
  <si>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</si>
  <si>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</si>
  <si>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</si>
  <si>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</si>
  <si>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</si>
  <si>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</si>
  <si>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</si>
  <si>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</si>
  <si>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</si>
  <si>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</si>
  <si>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</si>
  <si>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</si>
  <si>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</si>
  <si>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</si>
  <si>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</si>
  <si>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</si>
  <si>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</si>
  <si>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</si>
  <si>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</si>
  <si>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</si>
  <si>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</si>
  <si>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</si>
  <si>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</si>
  <si>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</si>
  <si>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</si>
  <si>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</si>
  <si>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</si>
  <si>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</si>
  <si>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</si>
  <si>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</si>
  <si>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</si>
  <si>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</si>
  <si>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</si>
  <si>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</si>
  <si>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</si>
  <si>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</si>
  <si>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</si>
  <si>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</si>
  <si>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</si>
  <si>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</si>
  <si>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</si>
  <si>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</si>
  <si>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</si>
  <si>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</si>
  <si>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</si>
  <si>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</si>
  <si>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</si>
  <si>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</si>
  <si>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</si>
  <si>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</si>
  <si>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</si>
  <si>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</si>
  <si>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</si>
  <si>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</si>
  <si>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</si>
  <si>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</si>
  <si>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</si>
  <si>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</si>
  <si>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</si>
  <si>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</si>
  <si>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</si>
  <si>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</si>
  <si>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</si>
  <si>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</si>
  <si>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</si>
  <si>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</si>
  <si>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</si>
  <si>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</si>
  <si>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</si>
  <si>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</si>
  <si>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</si>
  <si>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</si>
  <si>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</si>
  <si>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</si>
  <si>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</si>
  <si>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</si>
  <si>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</si>
  <si>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</si>
  <si>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</si>
  <si>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</si>
  <si>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</si>
  <si>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</si>
  <si>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</si>
  <si>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</si>
  <si>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</si>
  <si>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</si>
  <si>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</si>
  <si>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</si>
  <si>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</si>
  <si>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</si>
  <si>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</si>
  <si>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</si>
  <si>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</si>
  <si>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</si>
  <si>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</si>
  <si>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</si>
  <si>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</si>
  <si>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</si>
  <si>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</si>
  <si>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</si>
  <si>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</si>
  <si>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</si>
  <si>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</si>
  <si>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</si>
  <si>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</si>
  <si>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</si>
  <si>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</si>
  <si>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</si>
  <si>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</si>
  <si>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</si>
  <si>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</si>
  <si>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</si>
  <si>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</si>
  <si>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</si>
  <si>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</si>
  <si>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</si>
  <si>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</si>
  <si>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</si>
  <si>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</si>
  <si>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</si>
  <si>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</si>
  <si>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</si>
  <si>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</si>
  <si>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</si>
  <si>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</si>
  <si>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</si>
  <si>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</si>
  <si>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</si>
  <si>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</si>
  <si>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</si>
  <si>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</si>
  <si>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</si>
  <si>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</si>
  <si>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</si>
  <si>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</si>
  <si>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</si>
  <si>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</si>
  <si>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</si>
  <si>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</si>
  <si>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</si>
  <si>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</si>
  <si>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</si>
  <si>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</si>
  <si>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</si>
  <si>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</si>
  <si>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</si>
  <si>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</si>
  <si>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</si>
  <si>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</si>
  <si>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</si>
  <si>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</si>
  <si>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</si>
  <si>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</si>
  <si>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</si>
  <si>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</si>
  <si>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</si>
  <si>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</si>
  <si>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</si>
  <si>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</si>
  <si>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</si>
  <si>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</si>
  <si>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</si>
  <si>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</si>
  <si>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</si>
  <si>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</si>
  <si>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</si>
  <si>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</si>
  <si>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</si>
  <si>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</si>
  <si>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</si>
  <si>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</si>
  <si>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</si>
  <si>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</si>
  <si>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</si>
  <si>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</si>
  <si>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</si>
  <si>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</si>
  <si>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</si>
  <si>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</si>
  <si>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</si>
  <si>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</si>
  <si>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</si>
  <si>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</si>
  <si>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</si>
  <si>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</si>
  <si>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</si>
  <si>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</si>
  <si>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</si>
  <si>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</si>
  <si>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</si>
  <si>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</si>
  <si>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</si>
  <si>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</si>
  <si>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</si>
  <si>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</si>
  <si>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</si>
  <si>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</si>
  <si>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</si>
  <si>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</si>
  <si>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</si>
  <si>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</si>
  <si>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</si>
  <si>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</si>
  <si>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</si>
  <si>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</si>
  <si>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</si>
  <si>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</si>
  <si>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</si>
  <si>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</si>
  <si>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</si>
  <si>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</si>
  <si>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</si>
  <si>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</si>
  <si>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</si>
  <si>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</si>
  <si>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</si>
  <si>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</si>
  <si>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</si>
  <si>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</si>
  <si>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</si>
  <si>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</si>
  <si>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</si>
  <si>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</si>
  <si>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</si>
  <si>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</si>
  <si>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</si>
  <si>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</si>
  <si>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</si>
  <si>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</si>
  <si>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</si>
  <si>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</si>
  <si>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</si>
  <si>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</si>
  <si>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</si>
  <si>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</si>
  <si>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</si>
  <si>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</si>
  <si>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</si>
  <si>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</si>
  <si>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</si>
  <si>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</si>
  <si>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</si>
  <si>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</si>
  <si>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</si>
  <si>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</si>
  <si>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</si>
  <si>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</si>
  <si>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</si>
  <si>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</si>
  <si>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</si>
  <si>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</si>
  <si>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</si>
  <si>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</si>
  <si>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</si>
  <si>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</si>
  <si>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</si>
  <si>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</si>
  <si>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</si>
  <si>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</si>
  <si>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</si>
  <si>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</si>
  <si>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</si>
  <si>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</si>
  <si>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</si>
  <si>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</si>
  <si>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</si>
  <si>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</si>
  <si>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</si>
  <si>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</si>
  <si>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</si>
  <si>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</si>
  <si>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</si>
  <si>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</si>
  <si>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</si>
  <si>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</si>
  <si>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</si>
  <si>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</si>
  <si>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</si>
  <si>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</si>
  <si>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</si>
  <si>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</si>
  <si>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</si>
  <si>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</si>
  <si>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</si>
  <si>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</si>
  <si>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</si>
  <si>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</si>
  <si>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</si>
  <si>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</si>
  <si>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</si>
  <si>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</si>
  <si>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</si>
  <si>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</si>
  <si>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</si>
  <si>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</si>
  <si>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</si>
  <si>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</si>
  <si>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</si>
  <si>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</si>
  <si>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</si>
  <si>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</si>
  <si>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</si>
  <si>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</si>
  <si>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</si>
  <si>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</si>
  <si>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</si>
  <si>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</si>
  <si>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</si>
  <si>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</si>
  <si>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</si>
  <si>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</si>
  <si>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</si>
  <si>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</si>
  <si>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</si>
  <si>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</si>
  <si>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</si>
  <si>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</si>
  <si>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</si>
  <si>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</si>
  <si>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</si>
  <si>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</si>
  <si>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</si>
  <si>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</si>
  <si>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</si>
  <si>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</si>
  <si>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</si>
  <si>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</si>
  <si>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</si>
  <si>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</si>
  <si>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</si>
  <si>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</si>
  <si>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</si>
  <si>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</si>
  <si>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</si>
  <si>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</si>
  <si>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</si>
  <si>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</si>
  <si>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</si>
  <si>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</si>
  <si>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</si>
  <si>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</si>
  <si>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</si>
  <si>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</si>
  <si>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</si>
  <si>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</si>
  <si>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</si>
  <si>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</si>
  <si>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</si>
  <si>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</si>
  <si>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</si>
  <si>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</si>
  <si>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</si>
  <si>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</si>
  <si>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</si>
  <si>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</si>
  <si>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</si>
  <si>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</si>
  <si>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</si>
  <si>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</si>
  <si>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</si>
  <si>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</si>
  <si>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</si>
  <si>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</si>
  <si>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</si>
  <si>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</si>
  <si>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</si>
  <si>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</si>
  <si>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</si>
  <si>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</si>
  <si>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</si>
  <si>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</si>
  <si>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</si>
  <si>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</si>
  <si>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</si>
  <si>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</si>
  <si>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</si>
  <si>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</si>
  <si>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</si>
  <si>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</si>
  <si>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</si>
  <si>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</si>
  <si>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</si>
  <si>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</si>
  <si>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</si>
  <si>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</si>
  <si>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</si>
  <si>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</si>
  <si>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</si>
  <si>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</si>
  <si>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</si>
  <si>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</si>
  <si>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</si>
  <si>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</si>
  <si>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</si>
  <si>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</si>
  <si>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</si>
  <si>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</si>
  <si>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</si>
  <si>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</si>
  <si>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</si>
  <si>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</si>
  <si>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</si>
  <si>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</si>
  <si>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</si>
  <si>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</si>
  <si>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</si>
  <si>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</si>
  <si>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</si>
  <si>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</si>
  <si>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</si>
  <si>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</si>
  <si>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</si>
  <si>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</si>
  <si>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</si>
  <si>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</si>
  <si>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</si>
  <si>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</si>
  <si>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</si>
  <si>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</si>
  <si>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</si>
  <si>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</si>
  <si>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</si>
  <si>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</si>
  <si>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</si>
  <si>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</si>
  <si>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</si>
  <si>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</si>
  <si>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</si>
  <si>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</si>
  <si>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</si>
  <si>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</si>
  <si>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</si>
  <si>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</si>
  <si>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</si>
  <si>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</si>
  <si>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</si>
  <si>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</si>
  <si>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</si>
  <si>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</si>
  <si>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</si>
  <si>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</si>
  <si>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</si>
  <si>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</si>
  <si>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</si>
  <si>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</si>
  <si>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</si>
  <si>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</si>
  <si>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</si>
  <si>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</si>
  <si>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</si>
  <si>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</si>
  <si>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</si>
  <si>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</si>
  <si>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</si>
  <si>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</si>
  <si>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</si>
  <si>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</si>
  <si>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</si>
  <si>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</si>
  <si>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</si>
  <si>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</si>
  <si>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</si>
  <si>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</si>
  <si>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</si>
  <si>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</si>
  <si>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</si>
  <si>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</si>
  <si>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</si>
  <si>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</si>
  <si>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</si>
  <si>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</si>
  <si>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</si>
  <si>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</si>
  <si>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</si>
  <si>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</si>
  <si>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</si>
  <si>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</si>
  <si>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</si>
  <si>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</si>
  <si>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</si>
  <si>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</si>
  <si>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</si>
  <si>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</si>
  <si>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</si>
  <si>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</si>
  <si>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</si>
  <si>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</si>
  <si>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</si>
  <si>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</si>
  <si>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</si>
  <si>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</si>
  <si>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</si>
  <si>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</si>
  <si>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</si>
  <si>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</si>
  <si>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</si>
  <si>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</si>
  <si>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</si>
  <si>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</si>
  <si>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</si>
  <si>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</si>
  <si>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</si>
  <si>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</si>
  <si>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</si>
  <si>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</si>
  <si>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</si>
  <si>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</si>
  <si>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</si>
  <si>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</si>
  <si>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</si>
  <si>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</si>
  <si>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</si>
  <si>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</si>
  <si>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</si>
  <si>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</si>
  <si>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</si>
  <si>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</si>
  <si>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</si>
  <si>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</si>
  <si>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</si>
  <si>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</si>
  <si>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</si>
  <si>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</si>
  <si>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</si>
  <si>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</si>
  <si>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</si>
  <si>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</si>
  <si>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</si>
  <si>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</si>
  <si>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</si>
  <si>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</si>
  <si>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</si>
  <si>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</si>
  <si>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</si>
  <si>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</si>
  <si>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</si>
  <si>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</si>
  <si>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</si>
  <si>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</si>
  <si>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</si>
  <si>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</si>
  <si>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</si>
  <si>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</si>
  <si>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</si>
  <si>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</si>
  <si>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</si>
  <si>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</si>
  <si>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</si>
  <si>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</si>
  <si>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</si>
  <si>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</si>
  <si>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</si>
  <si>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</si>
  <si>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</si>
  <si>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</si>
  <si>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</si>
  <si>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</si>
  <si>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</si>
  <si>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</si>
  <si>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</si>
  <si>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</si>
  <si>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</si>
  <si>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</si>
  <si>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</si>
  <si>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</si>
  <si>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</si>
  <si>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</si>
  <si>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</si>
  <si>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</si>
  <si>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</si>
  <si>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</si>
  <si>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</si>
  <si>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</si>
  <si>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</si>
  <si>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</si>
  <si>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</si>
  <si>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</si>
  <si>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</si>
  <si>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</si>
  <si>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</si>
  <si>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</si>
  <si>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</si>
  <si>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</si>
  <si>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</si>
  <si>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</si>
  <si>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</si>
  <si>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</si>
  <si>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</si>
  <si>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</si>
  <si>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</si>
  <si>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</si>
  <si>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</si>
  <si>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</si>
  <si>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</si>
  <si>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</si>
  <si>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</si>
  <si>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</si>
  <si>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</si>
  <si>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</si>
  <si>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</si>
  <si>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</si>
  <si>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</si>
  <si>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</si>
  <si>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</si>
  <si>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</si>
  <si>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</si>
  <si>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</si>
  <si>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</si>
  <si>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</si>
  <si>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</si>
  <si>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</si>
  <si>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</si>
  <si>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</si>
  <si>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</si>
  <si>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</si>
  <si>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</si>
  <si>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</si>
  <si>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</si>
  <si>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</si>
  <si>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</si>
  <si>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</si>
  <si>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</si>
  <si>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</si>
  <si>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</si>
  <si>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</si>
  <si>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</si>
  <si>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</si>
  <si>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</si>
  <si>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</si>
  <si>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</si>
  <si>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</si>
  <si>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</si>
  <si>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</si>
  <si>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</si>
  <si>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</si>
  <si>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</si>
  <si>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</si>
  <si>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</si>
  <si>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</si>
  <si>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</si>
  <si>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</si>
  <si>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</si>
  <si>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</si>
  <si>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</si>
  <si>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</si>
  <si>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</si>
  <si>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</si>
  <si>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</si>
  <si>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</si>
  <si>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</si>
  <si>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</si>
  <si>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</si>
  <si>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</si>
  <si>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</si>
  <si>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</si>
  <si>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</si>
  <si>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</si>
  <si>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</si>
  <si>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</si>
  <si>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</si>
  <si>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</si>
  <si>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</si>
  <si>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</si>
  <si>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</si>
  <si>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</si>
  <si>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</si>
  <si>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</si>
  <si>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</si>
  <si>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</si>
  <si>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</si>
  <si>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</si>
  <si>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</si>
  <si>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</si>
  <si>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</si>
  <si>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</si>
  <si>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</si>
  <si>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</si>
  <si>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</si>
  <si>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</si>
  <si>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</si>
  <si>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</si>
  <si>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</si>
  <si>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</si>
  <si>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</si>
  <si>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</si>
  <si>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</si>
  <si>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</si>
  <si>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</si>
  <si>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</si>
  <si>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</si>
  <si>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</si>
  <si>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</si>
  <si>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</si>
  <si>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</si>
  <si>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</si>
  <si>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</si>
  <si>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</si>
  <si>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</si>
  <si>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</si>
  <si>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</si>
  <si>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</si>
  <si>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</si>
  <si>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</si>
  <si>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</si>
  <si>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</si>
  <si>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</si>
  <si>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</si>
  <si>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</si>
  <si>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</si>
  <si>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</si>
  <si>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</si>
  <si>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</si>
  <si>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</si>
  <si>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</si>
  <si>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</si>
  <si>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</si>
  <si>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</si>
  <si>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</si>
  <si>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</si>
  <si>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</si>
  <si>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</si>
  <si>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</si>
  <si>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</si>
  <si>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</si>
  <si>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</si>
  <si>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</si>
  <si>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</si>
  <si>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</si>
  <si>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</si>
  <si>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</si>
  <si>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</si>
  <si>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</si>
  <si>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</si>
  <si>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</si>
  <si>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</si>
  <si>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</si>
  <si>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</si>
  <si>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</si>
  <si>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</si>
  <si>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</si>
  <si>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</si>
  <si>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</si>
  <si>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</si>
  <si>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</si>
  <si>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</si>
  <si>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</si>
  <si>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</si>
  <si>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</si>
  <si>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</si>
  <si>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</si>
  <si>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</si>
  <si>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</si>
  <si>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</si>
  <si>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</si>
  <si>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</si>
  <si>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</si>
  <si>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</si>
  <si>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</si>
  <si>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</si>
  <si>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</si>
  <si>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</si>
  <si>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</si>
  <si>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</si>
  <si>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</si>
  <si>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</si>
  <si>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</si>
  <si>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</si>
  <si>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</si>
  <si>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</si>
  <si>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</si>
  <si>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</si>
  <si>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</si>
  <si>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</si>
  <si>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</si>
  <si>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</si>
  <si>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</si>
  <si>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</si>
  <si>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</si>
  <si>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</si>
  <si>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</si>
  <si>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</si>
  <si>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</si>
  <si>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</si>
  <si>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</si>
  <si>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</si>
  <si>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</si>
  <si>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</si>
  <si>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</si>
  <si>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</si>
  <si>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</si>
  <si>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</si>
  <si>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</si>
  <si>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</si>
  <si>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</si>
  <si>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</si>
  <si>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</si>
  <si>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</si>
  <si>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</si>
  <si>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</si>
  <si>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</si>
  <si>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</si>
  <si>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</si>
  <si>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</si>
  <si>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</si>
  <si>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</si>
  <si>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</si>
  <si>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</si>
  <si>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</si>
  <si>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</si>
  <si>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</si>
  <si>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</si>
  <si>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</si>
  <si>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</si>
  <si>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</si>
  <si>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</si>
  <si>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</si>
  <si>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</si>
  <si>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</si>
  <si>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</si>
  <si>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</si>
  <si>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</si>
  <si>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</si>
  <si>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</si>
  <si>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</si>
  <si>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</si>
  <si>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</si>
  <si>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</si>
  <si>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</si>
  <si>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</si>
  <si>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</si>
  <si>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</si>
  <si>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</si>
  <si>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</si>
  <si>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</si>
  <si>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</si>
  <si>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</si>
  <si>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</si>
  <si>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</si>
  <si>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</si>
  <si>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</si>
  <si>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</si>
  <si>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</si>
  <si>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</si>
  <si>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</si>
  <si>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</si>
  <si>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</si>
  <si>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</si>
  <si>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</si>
  <si>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</si>
  <si>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</si>
  <si>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</si>
  <si>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</si>
  <si>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</si>
  <si>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</si>
  <si>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</si>
  <si>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</si>
  <si>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</si>
  <si>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</si>
  <si>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</si>
  <si>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</si>
  <si>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</si>
  <si>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</si>
  <si>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</si>
  <si>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</si>
  <si>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</si>
  <si>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</si>
  <si>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</si>
  <si>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</si>
  <si>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</si>
  <si>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</si>
  <si>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</si>
  <si>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</si>
  <si>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</si>
  <si>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</si>
  <si>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</si>
  <si>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</si>
  <si>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</si>
  <si>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</si>
  <si>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</si>
  <si>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</si>
  <si>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</si>
  <si>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</si>
  <si>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</si>
  <si>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</si>
  <si>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</si>
  <si>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</si>
  <si>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</si>
  <si>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</si>
  <si>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</si>
  <si>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</si>
  <si>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</si>
  <si>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</si>
  <si>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</si>
  <si>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</si>
  <si>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</si>
  <si>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</si>
  <si>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</si>
  <si>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</si>
  <si>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</si>
  <si>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</si>
  <si>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</si>
  <si>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</si>
  <si>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</si>
  <si>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</si>
  <si>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</si>
  <si>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</si>
  <si>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</si>
  <si>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</si>
  <si>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</si>
  <si>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</si>
  <si>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</si>
  <si>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</si>
  <si>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</si>
  <si>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</si>
  <si>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</si>
  <si>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</si>
  <si>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</si>
  <si>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</si>
  <si>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</si>
  <si>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</si>
  <si>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</si>
  <si>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</si>
  <si>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</si>
  <si>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</si>
  <si>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</si>
  <si>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</si>
  <si>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</si>
  <si>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</si>
  <si>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</si>
  <si>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</si>
  <si>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</si>
  <si>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</si>
  <si>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</si>
  <si>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</si>
  <si>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</si>
  <si>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</si>
  <si>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</si>
  <si>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</si>
  <si>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</si>
  <si>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</si>
  <si>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</si>
  <si>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</si>
  <si>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</si>
  <si>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</si>
  <si>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</si>
  <si>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</si>
  <si>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</si>
  <si>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</si>
  <si>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</si>
  <si>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</si>
  <si>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</si>
  <si>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</si>
  <si>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</si>
  <si>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</si>
  <si>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</si>
  <si>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</si>
  <si>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</si>
  <si>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</si>
  <si>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</si>
  <si>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</si>
  <si>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</si>
  <si>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</si>
  <si>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</si>
  <si>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</si>
  <si>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</si>
  <si>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</si>
  <si>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</si>
  <si>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</si>
  <si>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</si>
  <si>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</si>
  <si>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</si>
  <si>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</si>
  <si>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</si>
  <si>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</si>
  <si>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</si>
  <si>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</si>
  <si>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</si>
  <si>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</si>
  <si>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</si>
  <si>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</si>
  <si>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</si>
  <si>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</si>
  <si>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</si>
  <si>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</si>
  <si>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</si>
  <si>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</si>
  <si>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</si>
  <si>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</si>
  <si>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</si>
  <si>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</si>
  <si>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</si>
  <si>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</si>
  <si>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</si>
  <si>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</si>
  <si>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</si>
  <si>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</si>
  <si>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</si>
  <si>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</si>
  <si>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</si>
  <si>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</si>
  <si>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</si>
  <si>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</si>
  <si>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</si>
  <si>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</si>
  <si>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</si>
  <si>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</si>
  <si>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</si>
  <si>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</si>
  <si>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</si>
  <si>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</si>
  <si>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</si>
  <si>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</si>
  <si>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</si>
  <si>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</si>
  <si>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</si>
  <si>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</si>
  <si>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</si>
  <si>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</si>
  <si>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</si>
  <si>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</si>
  <si>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</si>
  <si>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</si>
  <si>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</si>
  <si>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</si>
  <si>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</si>
  <si>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</si>
  <si>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</si>
  <si>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</si>
  <si>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</si>
  <si>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</si>
  <si>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</si>
  <si>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</si>
  <si>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</si>
  <si>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</si>
  <si>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</si>
  <si>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</si>
  <si>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</si>
  <si>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</si>
  <si>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</si>
  <si>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</si>
  <si>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</si>
  <si>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</si>
  <si>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</si>
  <si>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</si>
  <si>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</si>
  <si>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</si>
  <si>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</si>
  <si>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</si>
  <si>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</si>
  <si>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</si>
  <si>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</si>
  <si>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</si>
  <si>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</si>
  <si>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</si>
  <si>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</si>
  <si>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</si>
  <si>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</si>
  <si>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</si>
  <si>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</si>
  <si>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</si>
  <si>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</si>
  <si>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</si>
  <si>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</si>
  <si>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</si>
  <si>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</si>
  <si>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</si>
  <si>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</si>
  <si>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</si>
  <si>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</si>
  <si>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</si>
  <si>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</si>
  <si>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</si>
  <si>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</si>
  <si>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</si>
  <si>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</si>
  <si>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</si>
  <si>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</si>
  <si>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</si>
  <si>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</si>
  <si>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</si>
  <si>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</si>
  <si>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</si>
  <si>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</si>
  <si>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</si>
  <si>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</si>
  <si>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</si>
  <si>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</si>
  <si>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</si>
  <si>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</si>
  <si>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</si>
  <si>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</si>
  <si>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</si>
  <si>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</si>
  <si>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</si>
  <si>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</si>
  <si>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</si>
  <si>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</si>
  <si>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</si>
  <si>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</si>
  <si>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</si>
  <si>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</si>
  <si>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</si>
  <si>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</si>
  <si>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</si>
  <si>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</si>
  <si>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</si>
  <si>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</si>
  <si>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</si>
  <si>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</si>
  <si>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</si>
  <si>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</si>
  <si>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</si>
  <si>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</si>
  <si>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</si>
  <si>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</si>
  <si>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</si>
  <si>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</si>
  <si>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</si>
  <si>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</si>
  <si>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</si>
  <si>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</si>
  <si>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</si>
  <si>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</si>
  <si>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</si>
  <si>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</si>
  <si>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</si>
  <si>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</si>
  <si>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</si>
  <si>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</si>
  <si>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</si>
  <si>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</si>
  <si>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</si>
  <si>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</si>
  <si>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</si>
  <si>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</si>
  <si>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</si>
  <si>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</si>
  <si>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</si>
  <si>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</si>
  <si>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</si>
  <si>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</si>
  <si>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</si>
  <si>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</si>
  <si>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</si>
  <si>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</si>
  <si>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</si>
  <si>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</si>
  <si>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</si>
  <si>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</si>
  <si>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</si>
  <si>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</si>
  <si>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</si>
  <si>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</si>
  <si>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</si>
  <si>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</si>
  <si>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</si>
  <si>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</si>
  <si>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</si>
  <si>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</si>
  <si>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</si>
  <si>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</si>
  <si>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</si>
  <si>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</si>
  <si>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</si>
  <si>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</si>
  <si>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</si>
  <si>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</si>
  <si>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</si>
  <si>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</si>
  <si>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</si>
  <si>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</si>
  <si>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</si>
  <si>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</si>
  <si>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</si>
  <si>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</si>
  <si>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</si>
  <si>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</si>
  <si>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</si>
  <si>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</si>
  <si>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</si>
  <si>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</si>
  <si>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</si>
  <si>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</si>
  <si>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</si>
  <si>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</si>
  <si>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</si>
  <si>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</si>
  <si>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</si>
  <si>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</si>
  <si>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</si>
  <si>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</si>
  <si>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</si>
  <si>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</si>
  <si>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</si>
  <si>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</si>
  <si>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</si>
  <si>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</si>
  <si>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</si>
  <si>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</si>
  <si>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</si>
  <si>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</si>
  <si>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</si>
  <si>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</si>
  <si>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</si>
  <si>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</si>
  <si>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</si>
  <si>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</si>
  <si>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</si>
  <si>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</si>
  <si>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</si>
  <si>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</si>
  <si>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</si>
  <si>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</si>
  <si>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</si>
  <si>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</si>
  <si>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</si>
  <si>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</si>
  <si>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</si>
  <si>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</si>
  <si>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</si>
  <si>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</si>
  <si>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</si>
  <si>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</si>
  <si>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</si>
  <si>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</si>
  <si>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</si>
  <si>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</si>
  <si>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</si>
  <si>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</si>
  <si>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</si>
  <si>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</si>
  <si>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</si>
  <si>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</si>
  <si>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</si>
  <si>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</si>
  <si>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</si>
  <si>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</si>
  <si>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</si>
  <si>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</si>
  <si>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</si>
  <si>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</si>
  <si>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</si>
  <si>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</si>
  <si>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</si>
  <si>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</si>
  <si>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</si>
  <si>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</si>
  <si>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</si>
  <si>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</si>
  <si>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</si>
  <si>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</si>
  <si>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</si>
  <si>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</si>
  <si>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</si>
  <si>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</si>
  <si>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</si>
  <si>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</si>
  <si>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</si>
  <si>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</si>
  <si>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</si>
  <si>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</si>
  <si>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</si>
  <si>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</si>
  <si>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</si>
  <si>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</si>
  <si>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</si>
  <si>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</si>
  <si>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</si>
  <si>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</si>
  <si>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</si>
  <si>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</si>
  <si>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</si>
  <si>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</si>
  <si>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</si>
  <si>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</si>
  <si>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</si>
  <si>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</si>
  <si>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</si>
  <si>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</si>
  <si>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</si>
  <si>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</si>
  <si>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</si>
  <si>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</si>
  <si>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</si>
  <si>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</si>
  <si>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</si>
  <si>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</si>
  <si>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</si>
  <si>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</si>
  <si>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</si>
  <si>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</si>
  <si>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</si>
  <si>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</si>
  <si>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</si>
  <si>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</si>
  <si>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</si>
  <si>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</si>
  <si>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</si>
  <si>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</si>
  <si>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</si>
  <si>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</si>
  <si>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</si>
  <si>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</si>
  <si>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</si>
  <si>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</si>
  <si>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</si>
  <si>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</si>
  <si>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</si>
  <si>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</si>
  <si>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</si>
  <si>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</si>
  <si>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</si>
  <si>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</si>
  <si>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</si>
  <si>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</si>
  <si>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</si>
  <si>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</si>
  <si>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</si>
  <si>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</si>
  <si>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</si>
  <si>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</si>
  <si>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</si>
  <si>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</si>
  <si>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</si>
  <si>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</si>
  <si>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</si>
  <si>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</si>
  <si>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</si>
  <si>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</si>
  <si>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</si>
  <si>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</si>
  <si>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</si>
  <si>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</si>
  <si>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</si>
  <si>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</si>
  <si>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</si>
  <si>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</si>
  <si>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</si>
  <si>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</si>
  <si>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</si>
  <si>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</si>
  <si>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</si>
  <si>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</si>
  <si>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</si>
  <si>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</si>
  <si>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</si>
  <si>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</si>
  <si>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</si>
  <si>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</si>
  <si>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</si>
  <si>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</si>
  <si>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</si>
  <si>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</si>
  <si>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</si>
  <si>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</si>
  <si>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</si>
  <si>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</si>
  <si>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</si>
  <si>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</si>
  <si>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</si>
  <si>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</si>
  <si>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</si>
  <si>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</si>
  <si>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</si>
  <si>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</si>
  <si>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</si>
  <si>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</si>
  <si>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</si>
  <si>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</si>
  <si>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</si>
  <si>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</si>
  <si>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</si>
  <si>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</si>
  <si>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</si>
  <si>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</si>
  <si>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</si>
  <si>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</si>
  <si>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</si>
  <si>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</si>
  <si>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</si>
  <si>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</si>
  <si>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</si>
  <si>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</si>
  <si>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</si>
  <si>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</si>
  <si>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</si>
  <si>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</si>
  <si>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</si>
  <si>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</si>
  <si>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</si>
  <si>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</si>
  <si>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</si>
  <si>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</si>
  <si>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</si>
  <si>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</si>
  <si>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</si>
  <si>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</si>
  <si>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</si>
  <si>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</si>
  <si>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</si>
  <si>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</si>
  <si>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</si>
  <si>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</si>
  <si>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</si>
  <si>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</si>
  <si>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</si>
  <si>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</si>
  <si>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</si>
  <si>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</si>
  <si>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</si>
  <si>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</si>
  <si>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</si>
  <si>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</si>
  <si>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</si>
  <si>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</si>
  <si>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</si>
  <si>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</si>
  <si>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</si>
  <si>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</si>
  <si>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</si>
  <si>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</si>
  <si>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</si>
  <si>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</si>
  <si>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</si>
  <si>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</si>
  <si>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</si>
  <si>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</si>
  <si>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</si>
  <si>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</si>
  <si>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</si>
  <si>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</si>
  <si>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</si>
  <si>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</si>
  <si>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</si>
  <si>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</si>
  <si>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</si>
  <si>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</si>
  <si>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</si>
  <si>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</si>
  <si>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</si>
  <si>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</si>
  <si>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</si>
  <si>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</si>
  <si>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</si>
  <si>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</si>
  <si>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</si>
  <si>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</si>
  <si>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</si>
  <si>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</si>
  <si>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</si>
  <si>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</si>
  <si>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</si>
  <si>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</si>
  <si>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</si>
  <si>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</si>
  <si>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</si>
  <si>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</si>
  <si>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</si>
  <si>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</si>
  <si>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</si>
  <si>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</si>
  <si>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</si>
  <si>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</si>
  <si>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</si>
  <si>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</si>
  <si>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</si>
  <si>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</si>
  <si>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</si>
  <si>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</si>
  <si>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</si>
  <si>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</si>
  <si>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</si>
  <si>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</si>
  <si>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</si>
  <si>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</si>
  <si>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</si>
  <si>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</si>
  <si>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</si>
  <si>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</si>
  <si>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</si>
  <si>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</si>
  <si>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</si>
  <si>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</si>
  <si>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</si>
  <si>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</si>
  <si>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</si>
  <si>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</si>
  <si>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</si>
  <si>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</si>
  <si>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</si>
  <si>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</si>
  <si>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</si>
  <si>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</si>
  <si>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</si>
  <si>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</si>
  <si>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</si>
  <si>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</si>
  <si>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</si>
  <si>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</si>
  <si>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</si>
  <si>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</si>
  <si>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</si>
  <si>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</si>
  <si>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</si>
  <si>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</si>
  <si>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</si>
  <si>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</si>
  <si>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</si>
  <si>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</si>
  <si>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</si>
  <si>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</si>
  <si>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</si>
  <si>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</si>
  <si>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</si>
  <si>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</si>
  <si>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</si>
  <si>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</si>
  <si>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</si>
  <si>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</si>
  <si>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</si>
  <si>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</si>
  <si>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</si>
  <si>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</si>
  <si>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</si>
  <si>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</si>
  <si>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</si>
  <si>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</si>
  <si>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</si>
  <si>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</si>
  <si>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</si>
  <si>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</si>
  <si>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</si>
  <si>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</si>
  <si>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</si>
  <si>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</si>
  <si>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</si>
  <si>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</si>
  <si>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</si>
  <si>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</si>
  <si>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</si>
  <si>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</si>
  <si>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</si>
  <si>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</si>
  <si>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</si>
  <si>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</si>
  <si>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</si>
  <si>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</si>
  <si>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</si>
  <si>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</si>
  <si>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</si>
  <si>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</si>
  <si>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</si>
  <si>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</si>
  <si>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</si>
  <si>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</si>
  <si>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</si>
  <si>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</si>
  <si>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</si>
  <si>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</si>
  <si>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</si>
  <si>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</si>
  <si>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</si>
  <si>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</si>
  <si>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</si>
  <si>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</si>
  <si>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</si>
  <si>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</si>
  <si>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</si>
  <si>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</si>
  <si>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</si>
  <si>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</si>
  <si>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</si>
  <si>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</si>
  <si>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</si>
  <si>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</si>
  <si>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</si>
  <si>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</si>
  <si>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</si>
  <si>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</si>
  <si>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</si>
  <si>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</si>
  <si>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</si>
  <si>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</si>
  <si>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</si>
  <si>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</si>
  <si>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</si>
  <si>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</si>
  <si>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</si>
  <si>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</si>
  <si>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</si>
  <si>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</si>
  <si>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</si>
  <si>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</si>
  <si>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</si>
  <si>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</si>
  <si>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</si>
  <si>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</si>
  <si>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</si>
  <si>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</si>
  <si>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</si>
  <si>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</si>
  <si>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</si>
  <si>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</si>
  <si>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</si>
  <si>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</si>
  <si>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</si>
  <si>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</si>
  <si>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</si>
  <si>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</si>
  <si>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</si>
  <si>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</si>
  <si>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</si>
  <si>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</si>
  <si>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</si>
  <si>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</si>
  <si>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</si>
  <si>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</si>
  <si>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</si>
  <si>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</si>
  <si>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</si>
  <si>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</si>
  <si>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</si>
  <si>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</si>
  <si>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</si>
  <si>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</si>
  <si>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</si>
  <si>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</si>
  <si>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</si>
  <si>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</si>
  <si>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</si>
  <si>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</si>
  <si>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</si>
  <si>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</si>
  <si>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</si>
  <si>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</si>
  <si>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</si>
  <si>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</si>
  <si>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</si>
  <si>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</si>
  <si>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</si>
  <si>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</si>
  <si>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</si>
  <si>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</si>
  <si>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</si>
  <si>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</si>
  <si>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</si>
  <si>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</si>
  <si>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</si>
  <si>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</si>
  <si>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</si>
  <si>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</si>
  <si>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</si>
  <si>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</si>
  <si>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</si>
  <si>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</si>
  <si>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</si>
  <si>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</si>
  <si>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</si>
  <si>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</si>
  <si>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</si>
  <si>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</si>
  <si>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</si>
  <si>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</si>
  <si>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</si>
  <si>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</si>
  <si>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</si>
  <si>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</si>
  <si>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</si>
  <si>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</si>
  <si>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</si>
  <si>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</si>
  <si>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</si>
  <si>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</si>
  <si>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</si>
  <si>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</si>
  <si>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</si>
  <si>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</si>
  <si>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</si>
  <si>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</si>
  <si>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</si>
  <si>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</si>
  <si>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</si>
  <si>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</si>
  <si>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</si>
  <si>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</si>
  <si>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</si>
  <si>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</si>
  <si>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</si>
  <si>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</si>
  <si>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</si>
  <si>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</si>
  <si>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</si>
  <si>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</si>
  <si>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</si>
  <si>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</si>
  <si>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</si>
  <si>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</si>
  <si>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</si>
  <si>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</si>
  <si>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</si>
  <si>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</si>
  <si>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</si>
  <si>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</si>
  <si>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</si>
  <si>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</si>
  <si>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</si>
  <si>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</si>
  <si>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</si>
  <si>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</si>
  <si>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</si>
  <si>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</si>
  <si>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</si>
  <si>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</si>
  <si>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</si>
  <si>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</si>
  <si>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</si>
  <si>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</si>
  <si>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</si>
  <si>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</si>
  <si>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</si>
  <si>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</si>
  <si>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</si>
  <si>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</si>
  <si>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</si>
  <si>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</si>
  <si>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</si>
  <si>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</si>
  <si>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</si>
  <si>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</si>
  <si>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</si>
  <si>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</si>
  <si>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</si>
  <si>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</si>
  <si>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</si>
  <si>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</si>
  <si>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</si>
  <si>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</si>
  <si>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</si>
  <si>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</si>
  <si>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</si>
  <si>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</si>
  <si>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</si>
  <si>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</si>
  <si>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</si>
  <si>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</si>
  <si>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</si>
  <si>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</si>
  <si>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</si>
  <si>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</si>
  <si>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</si>
  <si>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</si>
  <si>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</si>
  <si>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</si>
  <si>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</si>
  <si>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</si>
  <si>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</si>
  <si>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</si>
  <si>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</si>
  <si>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</si>
  <si>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</si>
  <si>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</si>
  <si>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</si>
  <si>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</si>
  <si>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</si>
  <si>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</si>
  <si>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</si>
  <si>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</si>
  <si>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</si>
  <si>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</si>
  <si>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</si>
  <si>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</si>
  <si>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</si>
  <si>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</si>
  <si>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</si>
  <si>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</si>
  <si>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</si>
  <si>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</si>
  <si>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</si>
  <si>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</si>
  <si>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</si>
  <si>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</si>
  <si>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</si>
  <si>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</si>
  <si>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</si>
  <si>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</si>
  <si>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</si>
  <si>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</si>
  <si>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</si>
  <si>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</si>
  <si>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</si>
  <si>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</si>
  <si>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</si>
  <si>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</si>
  <si>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</si>
  <si>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</si>
  <si>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</si>
  <si>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</si>
  <si>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</si>
  <si>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</si>
  <si>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</si>
  <si>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</si>
  <si>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</si>
  <si>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</si>
  <si>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</si>
  <si>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</si>
  <si>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</si>
  <si>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</si>
  <si>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</si>
  <si>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</si>
  <si>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</si>
  <si>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</si>
  <si>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</si>
  <si>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</si>
  <si>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</si>
  <si>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</si>
  <si>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</si>
  <si>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</si>
  <si>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</si>
  <si>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</si>
  <si>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</si>
  <si>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</si>
  <si>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</si>
  <si>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</si>
  <si>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</si>
  <si>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</si>
  <si>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</si>
  <si>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</si>
  <si>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</si>
  <si>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</si>
  <si>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</si>
  <si>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</si>
  <si>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</si>
  <si>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</si>
  <si>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</si>
  <si>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</si>
  <si>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</si>
  <si>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</si>
  <si>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</si>
  <si>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</si>
  <si>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</si>
  <si>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</si>
  <si>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</si>
  <si>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</si>
  <si>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</si>
  <si>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</si>
  <si>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</si>
  <si>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</si>
  <si>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</si>
  <si>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</si>
  <si>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</si>
  <si>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</si>
  <si>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</si>
  <si>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</si>
  <si>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</si>
  <si>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</si>
  <si>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</si>
  <si>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</si>
  <si>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</si>
  <si>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</si>
  <si>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</si>
  <si>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</si>
  <si>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</si>
  <si>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</si>
  <si>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</si>
  <si>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</si>
  <si>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</si>
  <si>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</si>
  <si>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</si>
  <si>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</si>
  <si>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</si>
  <si>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</si>
  <si>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</si>
  <si>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</si>
  <si>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</si>
  <si>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</si>
  <si>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</si>
  <si>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</si>
  <si>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</si>
  <si>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</si>
  <si>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</si>
  <si>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</si>
  <si>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</si>
  <si>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</si>
  <si>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</si>
  <si>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</si>
  <si>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</si>
  <si>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</si>
  <si>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</si>
  <si>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</si>
  <si>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</si>
  <si>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</si>
  <si>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</si>
  <si>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</si>
  <si>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</si>
  <si>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</si>
  <si>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</si>
  <si>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</si>
  <si>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</si>
  <si>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</si>
  <si>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</si>
  <si>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</si>
  <si>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</si>
  <si>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</si>
  <si>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</si>
  <si>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</si>
  <si>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</si>
  <si>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</si>
  <si>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</si>
  <si>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</si>
  <si>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</si>
  <si>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</si>
  <si>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</si>
  <si>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</si>
  <si>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</si>
  <si>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</si>
  <si>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</si>
  <si>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</si>
  <si>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</si>
  <si>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</si>
  <si>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</si>
  <si>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</si>
  <si>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</si>
  <si>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</si>
  <si>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</si>
  <si>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</si>
  <si>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</si>
  <si>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</si>
  <si>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</si>
  <si>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</si>
  <si>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</si>
  <si>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</si>
  <si>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</si>
  <si>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</si>
  <si>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</si>
  <si>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</si>
  <si>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</si>
  <si>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</si>
  <si>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</si>
  <si>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</si>
  <si>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</si>
  <si>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</si>
  <si>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</si>
  <si>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</si>
  <si>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</si>
  <si>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</si>
  <si>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</si>
  <si>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</si>
  <si>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</si>
  <si>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</si>
  <si>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</si>
  <si>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</si>
  <si>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</si>
  <si>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</si>
  <si>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</si>
  <si>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</si>
  <si>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</si>
  <si>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</si>
  <si>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</si>
  <si>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</si>
  <si>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</si>
  <si>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</si>
  <si>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</si>
  <si>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</si>
  <si>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</si>
  <si>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</si>
  <si>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</si>
  <si>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</si>
  <si>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</si>
  <si>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</si>
  <si>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</si>
  <si>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</si>
  <si>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</si>
  <si>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</si>
  <si>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</si>
  <si>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</si>
  <si>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</si>
  <si>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</si>
  <si>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</si>
  <si>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</si>
  <si>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</si>
  <si>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</si>
  <si>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</si>
  <si>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</si>
  <si>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</si>
  <si>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</si>
  <si>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</si>
  <si>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</si>
  <si>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</si>
  <si>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</si>
  <si>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</si>
  <si>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</si>
  <si>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</si>
  <si>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</si>
  <si>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</si>
  <si>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</si>
  <si>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</si>
  <si>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</si>
  <si>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</si>
  <si>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</si>
  <si>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</si>
  <si>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</si>
  <si>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</si>
  <si>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</si>
  <si>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</si>
  <si>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</si>
  <si>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</si>
  <si>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</si>
  <si>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</si>
  <si>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</si>
  <si>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</si>
  <si>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</si>
  <si>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</si>
  <si>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</si>
  <si>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</si>
  <si>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</si>
  <si>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</si>
  <si>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</si>
  <si>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</si>
  <si>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</si>
  <si>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</si>
  <si>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</si>
  <si>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</si>
  <si>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</si>
  <si>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</si>
  <si>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</si>
  <si>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</si>
  <si>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</si>
  <si>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</si>
  <si>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</si>
  <si>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</si>
  <si>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</si>
  <si>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</si>
  <si>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</si>
  <si>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</si>
  <si>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</si>
  <si>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</si>
  <si>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</si>
  <si>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</si>
  <si>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</si>
  <si>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</si>
  <si>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</si>
  <si>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</si>
  <si>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</si>
  <si>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</si>
  <si>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</si>
  <si>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</si>
  <si>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</si>
  <si>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</si>
  <si>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</si>
  <si>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</si>
  <si>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</si>
  <si>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</si>
  <si>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</si>
  <si>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</si>
  <si>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</si>
  <si>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</si>
  <si>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</si>
  <si>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</si>
  <si>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</si>
  <si>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</si>
  <si>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</si>
  <si>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</si>
  <si>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</si>
  <si>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</si>
  <si>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</si>
  <si>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</si>
  <si>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</si>
  <si>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</si>
  <si>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</si>
  <si>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</si>
  <si>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</si>
  <si>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</si>
  <si>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</si>
  <si>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</si>
  <si>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</si>
  <si>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</si>
  <si>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</si>
  <si>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</si>
  <si>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</si>
  <si>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</si>
  <si>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</si>
  <si>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</si>
  <si>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</si>
  <si>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</si>
  <si>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</si>
  <si>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</si>
  <si>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</si>
  <si>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</si>
  <si>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</si>
  <si>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</si>
  <si>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</si>
  <si>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</si>
  <si>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</si>
  <si>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</si>
  <si>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</si>
  <si>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</si>
  <si>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</si>
  <si>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</si>
  <si>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</si>
  <si>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</si>
  <si>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</si>
  <si>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</si>
  <si>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</si>
  <si>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</si>
  <si>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</si>
  <si>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</si>
  <si>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</si>
  <si>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</si>
  <si>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</si>
  <si>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</si>
  <si>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</si>
  <si>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</si>
  <si>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</si>
  <si>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</si>
  <si>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</si>
  <si>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</si>
  <si>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</si>
  <si>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</si>
  <si>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</si>
  <si>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</si>
  <si>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</si>
  <si>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</si>
  <si>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</si>
  <si>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</si>
  <si>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</si>
  <si>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</si>
  <si>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</si>
  <si>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</si>
  <si>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</si>
  <si>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</si>
  <si>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</si>
  <si>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</si>
  <si>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</si>
  <si>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</si>
  <si>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</si>
  <si>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</si>
  <si>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</si>
  <si>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</si>
  <si>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</si>
  <si>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</si>
  <si>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</si>
  <si>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</si>
  <si>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</si>
  <si>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</si>
  <si>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</si>
  <si>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</si>
  <si>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</si>
  <si>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</si>
  <si>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</si>
  <si>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</si>
  <si>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</si>
  <si>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</si>
  <si>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</si>
  <si>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</si>
  <si>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</si>
  <si>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</si>
  <si>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</si>
  <si>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</si>
  <si>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</si>
  <si>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</si>
  <si>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</si>
  <si>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</si>
  <si>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</si>
  <si>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</si>
  <si>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</si>
  <si>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</si>
  <si>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</si>
  <si>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</si>
  <si>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</si>
  <si>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</si>
  <si>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</si>
  <si>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</si>
  <si>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</si>
  <si>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</si>
  <si>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</si>
  <si>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</si>
  <si>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</si>
  <si>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</si>
  <si>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</si>
  <si>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</si>
  <si>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</si>
  <si>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</si>
  <si>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</si>
  <si>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</si>
  <si>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</si>
  <si>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</si>
  <si>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</si>
  <si>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</si>
  <si>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</si>
  <si>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</si>
  <si>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</si>
  <si>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</si>
  <si>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</si>
  <si>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</si>
  <si>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</si>
  <si>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</si>
  <si>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</si>
  <si>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</si>
  <si>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</si>
  <si>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</si>
  <si>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</si>
  <si>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</si>
  <si>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</si>
  <si>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</si>
  <si>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</si>
  <si>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</si>
  <si>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</si>
  <si>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</si>
  <si>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</si>
  <si>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</si>
  <si>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</si>
  <si>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</si>
  <si>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</si>
  <si>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</si>
  <si>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</si>
  <si>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</si>
  <si>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</si>
  <si>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</si>
  <si>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</si>
  <si>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</si>
  <si>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</si>
  <si>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</si>
  <si>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</si>
  <si>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</si>
  <si>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</si>
  <si>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</si>
  <si>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</si>
  <si>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</si>
  <si>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</si>
  <si>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</si>
  <si>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</si>
  <si>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</si>
  <si>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</si>
  <si>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</si>
  <si>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</si>
  <si>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</si>
  <si>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</si>
  <si>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</si>
  <si>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</si>
  <si>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</si>
  <si>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</si>
  <si>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</si>
  <si>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</si>
  <si>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</si>
  <si>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</si>
  <si>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</si>
  <si>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</si>
  <si>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</si>
  <si>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</si>
  <si>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</si>
  <si>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</si>
  <si>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</si>
  <si>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</si>
  <si>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</si>
  <si>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</si>
  <si>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</si>
  <si>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</si>
  <si>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</si>
  <si>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</si>
  <si>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</si>
  <si>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</si>
  <si>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</si>
  <si>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</si>
  <si>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</si>
  <si>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</si>
  <si>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</si>
  <si>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</si>
  <si>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</si>
  <si>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</si>
  <si>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</si>
  <si>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</si>
  <si>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</si>
  <si>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</si>
  <si>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</si>
  <si>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</si>
  <si>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</si>
  <si>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</si>
  <si>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</si>
  <si>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</si>
  <si>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</si>
  <si>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</si>
  <si>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</si>
  <si>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</si>
  <si>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</si>
  <si>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</si>
  <si>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</si>
  <si>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</si>
  <si>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</si>
  <si>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</si>
  <si>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</si>
  <si>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</si>
  <si>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</si>
  <si>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</si>
  <si>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</si>
  <si>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</si>
  <si>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</si>
  <si>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</si>
  <si>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</si>
  <si>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</si>
  <si>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</si>
  <si>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</si>
  <si>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</si>
  <si>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</si>
  <si>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</si>
  <si>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</si>
  <si>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</si>
  <si>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</si>
  <si>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</si>
  <si>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</si>
  <si>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</si>
  <si>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</si>
  <si>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</si>
  <si>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</si>
  <si>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</si>
  <si>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</si>
  <si>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</si>
  <si>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</si>
  <si>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</si>
  <si>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</si>
  <si>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</si>
  <si>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</si>
  <si>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</si>
  <si>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</si>
  <si>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</si>
  <si>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</si>
  <si>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</si>
  <si>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</si>
  <si>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</si>
  <si>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</si>
  <si>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</si>
  <si>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</si>
  <si>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</si>
  <si>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</si>
  <si>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</si>
  <si>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</si>
  <si>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</si>
  <si>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</si>
  <si>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</si>
  <si>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</si>
  <si>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</si>
  <si>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</si>
  <si>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</si>
  <si>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</si>
  <si>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</si>
  <si>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</si>
  <si>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</si>
  <si>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</si>
  <si>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</si>
  <si>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</si>
  <si>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</si>
  <si>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</si>
  <si>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</si>
  <si>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</si>
  <si>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</si>
  <si>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</si>
  <si>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</si>
  <si>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</si>
  <si>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</si>
  <si>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</si>
  <si>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</si>
  <si>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</si>
  <si>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</si>
  <si>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</si>
  <si>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</si>
  <si>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</si>
  <si>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</si>
  <si>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</si>
  <si>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</si>
  <si>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</si>
  <si>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</si>
  <si>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</si>
  <si>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</si>
  <si>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</si>
  <si>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</si>
  <si>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</si>
  <si>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</si>
  <si>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</si>
  <si>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</si>
  <si>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</si>
  <si>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</si>
  <si>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</si>
  <si>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</si>
  <si>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</si>
  <si>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</si>
  <si>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</si>
  <si>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</si>
  <si>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</si>
  <si>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</si>
  <si>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</si>
  <si>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</si>
  <si>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</si>
  <si>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</si>
  <si>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</si>
  <si>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</si>
  <si>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</si>
  <si>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</si>
  <si>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</si>
  <si>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</si>
  <si>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</si>
  <si>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</si>
  <si>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</si>
  <si>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</si>
  <si>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</si>
  <si>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</si>
  <si>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</si>
  <si>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</si>
  <si>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</si>
  <si>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</si>
  <si>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</si>
  <si>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</si>
  <si>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</si>
  <si>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</si>
  <si>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</si>
  <si>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</si>
  <si>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</si>
  <si>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</si>
  <si>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</si>
  <si>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</si>
  <si>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</si>
  <si>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</si>
  <si>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</si>
  <si>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</si>
  <si>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</si>
  <si>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</si>
  <si>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</si>
  <si>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</si>
  <si>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</si>
  <si>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</si>
  <si>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</si>
  <si>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</si>
  <si>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</si>
  <si>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</si>
  <si>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</si>
  <si>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</si>
  <si>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</si>
  <si>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</si>
  <si>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</si>
  <si>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</si>
  <si>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</si>
  <si>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</si>
  <si>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</si>
  <si>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</si>
  <si>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</si>
  <si>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</si>
  <si>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</si>
  <si>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</si>
  <si>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</si>
  <si>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</si>
  <si>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</si>
  <si>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</si>
  <si>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</si>
  <si>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</si>
  <si>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</si>
  <si>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</si>
  <si>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</si>
  <si>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</si>
  <si>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</si>
  <si>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</si>
  <si>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</si>
  <si>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</si>
  <si>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</si>
  <si>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</si>
  <si>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</si>
  <si>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</si>
  <si>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</si>
  <si>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</si>
  <si>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</si>
  <si>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</si>
  <si>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</si>
  <si>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</si>
  <si>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</si>
  <si>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</si>
  <si>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</si>
  <si>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</si>
  <si>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</si>
  <si>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</si>
  <si>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</si>
  <si>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</si>
  <si>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</si>
  <si>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</si>
  <si>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</si>
  <si>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</si>
  <si>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</si>
  <si>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</si>
  <si>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</si>
  <si>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</si>
  <si>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</si>
  <si>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</si>
  <si>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</si>
  <si>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</si>
  <si>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</si>
  <si>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</si>
  <si>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</si>
  <si>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</si>
  <si>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</si>
  <si>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</si>
  <si>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</si>
  <si>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</si>
  <si>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</si>
  <si>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</si>
  <si>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</si>
  <si>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</si>
  <si>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</si>
  <si>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</si>
  <si>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</si>
  <si>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</si>
  <si>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</si>
  <si>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</si>
  <si>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</si>
  <si>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</si>
  <si>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</si>
  <si>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</si>
  <si>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</si>
  <si>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</si>
  <si>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</si>
  <si>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</si>
  <si>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</si>
  <si>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</si>
  <si>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</si>
  <si>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</si>
  <si>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</si>
  <si>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</si>
  <si>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</si>
  <si>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</si>
  <si>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</si>
  <si>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</si>
  <si>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</si>
  <si>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</si>
  <si>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</si>
  <si>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</si>
  <si>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</si>
  <si>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</si>
  <si>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</si>
  <si>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</si>
  <si>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</si>
  <si>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</si>
  <si>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</si>
  <si>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</si>
  <si>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</si>
  <si>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</si>
  <si>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</si>
  <si>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</si>
  <si>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</si>
  <si>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</si>
  <si>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</si>
  <si>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</si>
  <si>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</si>
  <si>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</si>
  <si>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</si>
  <si>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</si>
  <si>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</si>
  <si>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</si>
  <si>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</si>
  <si>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</si>
  <si>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</si>
  <si>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</si>
  <si>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</si>
  <si>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</si>
  <si>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</si>
  <si>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</si>
  <si>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</si>
  <si>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</si>
  <si>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</si>
  <si>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</si>
  <si>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</si>
  <si>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</si>
  <si>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</si>
  <si>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</si>
  <si>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</si>
  <si>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</si>
  <si>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</si>
  <si>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</si>
  <si>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</si>
  <si>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</si>
  <si>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</si>
  <si>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</si>
  <si>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</si>
  <si>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</si>
  <si>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</si>
  <si>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</si>
  <si>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</si>
  <si>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</si>
  <si>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</si>
  <si>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</si>
  <si>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</si>
  <si>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</si>
  <si>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</si>
  <si>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</si>
  <si>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</si>
  <si>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</si>
  <si>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</si>
  <si>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</si>
  <si>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</si>
  <si>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</si>
  <si>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</si>
  <si>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</si>
  <si>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</si>
  <si>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</si>
  <si>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</si>
  <si>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</si>
  <si>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</si>
  <si>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</si>
  <si>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</si>
  <si>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</si>
  <si>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</si>
  <si>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</si>
  <si>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</si>
  <si>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</si>
  <si>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</si>
  <si>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</si>
  <si>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</si>
  <si>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</si>
  <si>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</si>
  <si>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</si>
  <si>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</si>
  <si>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</si>
  <si>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</si>
  <si>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</si>
  <si>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</si>
  <si>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</si>
  <si>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</si>
  <si>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</si>
  <si>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</si>
  <si>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</si>
  <si>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</si>
  <si>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</si>
  <si>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</si>
  <si>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</si>
  <si>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</si>
  <si>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</si>
  <si>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</si>
  <si>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</si>
  <si>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</si>
  <si>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</si>
  <si>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</si>
  <si>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</si>
  <si>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</si>
  <si>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</si>
  <si>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</si>
  <si>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</si>
  <si>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</si>
  <si>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</si>
  <si>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</si>
  <si>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</si>
  <si>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</si>
  <si>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</si>
  <si>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</si>
  <si>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</si>
  <si>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</si>
  <si>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</si>
  <si>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</si>
  <si>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</si>
  <si>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</si>
  <si>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</si>
  <si>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</si>
  <si>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</si>
  <si>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</si>
  <si>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</si>
  <si>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</si>
  <si>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</si>
  <si>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</si>
  <si>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</si>
  <si>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</si>
  <si>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</si>
  <si>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</si>
  <si>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</si>
  <si>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</si>
  <si>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</si>
  <si>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</si>
  <si>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</si>
  <si>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</si>
  <si>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</si>
  <si>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</si>
  <si>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</si>
  <si>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</si>
  <si>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</si>
  <si>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</si>
  <si>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</si>
  <si>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</si>
  <si>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</si>
  <si>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</si>
  <si>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</si>
  <si>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</si>
  <si>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</si>
  <si>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</si>
  <si>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</si>
  <si>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</si>
  <si>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</si>
  <si>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</si>
  <si>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</si>
  <si>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</si>
  <si>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</si>
  <si>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</si>
  <si>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</si>
  <si>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</si>
  <si>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</si>
  <si>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</si>
  <si>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</si>
  <si>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</si>
  <si>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</si>
  <si>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</si>
  <si>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</si>
  <si>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</si>
  <si>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</si>
  <si>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</si>
  <si>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</si>
  <si>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</si>
  <si>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</si>
  <si>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</si>
  <si>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</si>
  <si>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</si>
  <si>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</si>
  <si>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</si>
  <si>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</si>
  <si>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</si>
  <si>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</si>
  <si>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</si>
  <si>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</si>
  <si>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</si>
  <si>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</si>
  <si>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</si>
  <si>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</si>
  <si>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</si>
  <si>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</si>
  <si>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</si>
  <si>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</si>
  <si>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</si>
  <si>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</si>
  <si>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</si>
  <si>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</si>
  <si>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</si>
  <si>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</si>
  <si>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</si>
  <si>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</si>
  <si>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</si>
  <si>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</si>
  <si>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</si>
  <si>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</si>
  <si>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</si>
  <si>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</si>
  <si>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</si>
  <si>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</si>
  <si>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</si>
  <si>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</si>
  <si>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</si>
  <si>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</si>
  <si>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</si>
  <si>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</si>
  <si>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</si>
  <si>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</si>
  <si>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</si>
  <si>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</si>
  <si>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</si>
  <si>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</si>
  <si>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</si>
  <si>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</si>
  <si>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</si>
  <si>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</si>
  <si>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</si>
  <si>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</si>
  <si>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</si>
  <si>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</si>
  <si>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</si>
  <si>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</si>
  <si>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</si>
  <si>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</si>
  <si>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</si>
  <si>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</si>
  <si>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</si>
  <si>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</si>
  <si>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</si>
  <si>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</si>
  <si>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</si>
  <si>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</si>
  <si>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</si>
  <si>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</si>
  <si>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</si>
  <si>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</si>
  <si>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</si>
  <si>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</si>
  <si>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</si>
  <si>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</si>
  <si>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</si>
  <si>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</si>
  <si>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</si>
  <si>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</si>
  <si>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</si>
  <si>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</si>
  <si>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</si>
  <si>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</si>
  <si>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</si>
  <si>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</si>
  <si>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</si>
  <si>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</si>
  <si>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</si>
  <si>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</si>
  <si>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</si>
  <si>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</si>
  <si>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</si>
  <si>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</si>
  <si>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</si>
  <si>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</si>
  <si>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</si>
  <si>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</si>
  <si>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</si>
  <si>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</si>
  <si>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</si>
  <si>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</si>
  <si>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</si>
  <si>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</si>
  <si>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</si>
  <si>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</si>
  <si>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</si>
  <si>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</si>
  <si>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</si>
  <si>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</si>
  <si>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</si>
  <si>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</si>
  <si>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</si>
  <si>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</si>
  <si>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</si>
  <si>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</si>
  <si>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</si>
  <si>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</si>
  <si>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</si>
  <si>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</si>
  <si>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</si>
  <si>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</si>
  <si>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</si>
  <si>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</si>
  <si>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</si>
  <si>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</si>
  <si>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</si>
  <si>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</si>
  <si>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</si>
  <si>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</si>
  <si>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</si>
  <si>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</si>
  <si>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</si>
  <si>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</si>
  <si>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</si>
  <si>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</si>
  <si>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</si>
  <si>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</si>
  <si>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</si>
  <si>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</si>
  <si>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</si>
  <si>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</si>
  <si>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</si>
  <si>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</si>
  <si>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</si>
  <si>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</si>
  <si>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</si>
  <si>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</si>
  <si>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</si>
  <si>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</si>
  <si>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</si>
  <si>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</si>
  <si>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</si>
  <si>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</si>
  <si>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</si>
  <si>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</si>
  <si>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</si>
  <si>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</si>
  <si>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</si>
  <si>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</si>
  <si>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</si>
  <si>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</si>
  <si>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</si>
  <si>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</si>
  <si>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</si>
  <si>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</si>
  <si>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</si>
  <si>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</si>
  <si>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</si>
  <si>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</si>
  <si>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</si>
  <si>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</si>
  <si>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</si>
  <si>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</si>
  <si>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</si>
  <si>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</si>
  <si>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</si>
  <si>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</si>
  <si>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</si>
  <si>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</si>
  <si>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</si>
  <si>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</si>
  <si>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</si>
  <si>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</si>
  <si>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</si>
  <si>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</si>
  <si>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</si>
  <si>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</si>
  <si>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</si>
  <si>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</si>
  <si>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</si>
  <si>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</si>
  <si>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</si>
  <si>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</si>
  <si>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</si>
  <si>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</si>
  <si>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</si>
  <si>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</si>
  <si>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</si>
  <si>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</si>
  <si>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</si>
  <si>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</si>
  <si>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</si>
  <si>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</si>
  <si>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</si>
  <si>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</si>
  <si>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</si>
  <si>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</si>
  <si>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</si>
  <si>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</si>
  <si>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</si>
  <si>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</si>
  <si>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</si>
  <si>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</si>
  <si>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</si>
  <si>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</si>
  <si>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</si>
  <si>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</si>
  <si>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</si>
  <si>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</si>
  <si>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</si>
  <si>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</si>
  <si>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</si>
  <si>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</si>
  <si>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</si>
  <si>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</si>
  <si>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</si>
  <si>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</si>
  <si>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</si>
  <si>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</si>
  <si>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</si>
  <si>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</si>
  <si>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</si>
  <si>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</si>
  <si>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</si>
  <si>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</si>
  <si>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</si>
  <si>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</si>
  <si>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</si>
  <si>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</si>
  <si>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</si>
  <si>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</si>
  <si>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</si>
  <si>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</si>
  <si>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</si>
  <si>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</si>
  <si>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</si>
  <si>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</si>
  <si>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</si>
  <si>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</si>
  <si>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</si>
  <si>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</si>
  <si>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</si>
  <si>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</si>
  <si>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</si>
  <si>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</si>
  <si>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</si>
  <si>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</si>
  <si>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</si>
  <si>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</si>
  <si>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</si>
  <si>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</si>
  <si>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</si>
  <si>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</si>
  <si>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</si>
  <si>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</si>
  <si>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</si>
  <si>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</si>
  <si>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</si>
  <si>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</si>
  <si>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</si>
  <si>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</si>
  <si>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</si>
  <si>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</si>
  <si>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</si>
  <si>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</si>
  <si>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</si>
  <si>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</si>
  <si>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</si>
  <si>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</si>
  <si>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</si>
  <si>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</si>
  <si>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</si>
  <si>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</si>
  <si>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</si>
  <si>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</si>
  <si>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</si>
  <si>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</si>
  <si>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</si>
  <si>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</si>
  <si>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</si>
  <si>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</si>
  <si>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</si>
  <si>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</si>
  <si>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</si>
  <si>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</si>
  <si>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</si>
  <si>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</si>
  <si>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</si>
  <si>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</si>
  <si>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</si>
  <si>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</si>
  <si>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</si>
  <si>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</si>
  <si>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</si>
  <si>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</si>
  <si>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</si>
  <si>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</si>
  <si>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</si>
  <si>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</si>
  <si>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</si>
  <si>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</si>
  <si>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</si>
  <si>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</si>
  <si>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</si>
  <si>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</si>
  <si>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</si>
  <si>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</si>
  <si>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</si>
  <si>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</si>
  <si>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</si>
  <si>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</si>
  <si>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</si>
  <si>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</si>
  <si>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</si>
  <si>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</si>
  <si>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</si>
  <si>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</si>
  <si>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</si>
  <si>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</si>
  <si>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</si>
  <si>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</si>
  <si>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</si>
  <si>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</si>
  <si>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</si>
  <si>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</si>
  <si>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</si>
  <si>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</si>
  <si>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</si>
  <si>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</si>
  <si>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</si>
  <si>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</si>
  <si>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</si>
  <si>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</si>
  <si>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</si>
  <si>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</si>
  <si>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</si>
  <si>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</si>
  <si>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</si>
  <si>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</si>
  <si>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</si>
  <si>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</si>
  <si>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</si>
  <si>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</si>
  <si>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</si>
  <si>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</si>
  <si>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</si>
  <si>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</si>
  <si>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</si>
  <si>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</si>
  <si>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</si>
  <si>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</si>
  <si>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</si>
  <si>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</si>
  <si>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</si>
  <si>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</si>
  <si>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</si>
  <si>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</si>
  <si>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</si>
  <si>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</si>
  <si>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</si>
  <si>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</si>
  <si>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</si>
  <si>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</si>
  <si>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</si>
  <si>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</si>
  <si>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</si>
  <si>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</si>
  <si>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</si>
  <si>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</si>
  <si>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</si>
  <si>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</si>
  <si>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</si>
  <si>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</si>
  <si>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</si>
  <si>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</si>
  <si>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</si>
  <si>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</si>
  <si>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</si>
  <si>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</si>
  <si>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</si>
  <si>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</si>
  <si>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</si>
  <si>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</si>
  <si>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</si>
  <si>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</si>
  <si>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</si>
  <si>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</si>
  <si>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</si>
  <si>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</si>
  <si>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</si>
  <si>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</si>
  <si>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</si>
  <si>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</si>
  <si>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</si>
  <si>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</si>
  <si>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</si>
  <si>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</si>
  <si>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</si>
  <si>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</si>
  <si>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</si>
  <si>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</si>
  <si>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</si>
  <si>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</si>
  <si>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</si>
  <si>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</si>
  <si>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</si>
  <si>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</si>
  <si>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</si>
  <si>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</si>
  <si>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</si>
  <si>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</si>
  <si>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</si>
  <si>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</si>
  <si>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</si>
  <si>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</si>
  <si>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</si>
  <si>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</si>
  <si>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</si>
  <si>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</si>
  <si>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</si>
  <si>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</si>
  <si>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</si>
  <si>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</si>
  <si>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</si>
  <si>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</si>
  <si>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</si>
  <si>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</si>
  <si>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</si>
  <si>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</si>
  <si>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</si>
  <si>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</si>
  <si>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</si>
  <si>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</si>
  <si>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</si>
  <si>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</si>
  <si>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</si>
  <si>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</si>
  <si>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</si>
  <si>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</si>
  <si>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</si>
  <si>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</si>
  <si>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</si>
  <si>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</si>
  <si>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</si>
  <si>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</si>
  <si>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</si>
  <si>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</si>
  <si>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</si>
  <si>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</si>
  <si>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</si>
  <si>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</si>
  <si>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</si>
  <si>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</si>
  <si>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</si>
  <si>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</si>
  <si>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</si>
  <si>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</si>
  <si>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</si>
  <si>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</si>
  <si>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</si>
  <si>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</si>
  <si>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</si>
  <si>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</si>
  <si>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</si>
  <si>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</si>
  <si>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</si>
  <si>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</si>
  <si>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</si>
  <si>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</si>
  <si>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</si>
  <si>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</si>
  <si>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</si>
  <si>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</si>
  <si>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</si>
  <si>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</si>
  <si>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</si>
  <si>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</si>
  <si>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</si>
  <si>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</si>
  <si>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</si>
  <si>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</si>
  <si>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</si>
  <si>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</si>
  <si>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</si>
  <si>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</si>
  <si>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</si>
  <si>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</si>
  <si>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</si>
  <si>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</si>
  <si>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</si>
  <si>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</si>
  <si>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</si>
  <si>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</si>
  <si>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</si>
  <si>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</si>
  <si>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</si>
  <si>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</si>
  <si>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</si>
  <si>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</si>
  <si>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</si>
  <si>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</si>
  <si>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</si>
  <si>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</si>
  <si>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</si>
  <si>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</si>
  <si>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</si>
  <si>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</si>
  <si>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</si>
  <si>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</si>
  <si>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</si>
  <si>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</si>
  <si>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</si>
  <si>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</si>
  <si>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</si>
  <si>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</si>
  <si>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</si>
  <si>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</si>
  <si>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</si>
  <si>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</si>
  <si>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</si>
  <si>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</si>
  <si>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</si>
  <si>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</si>
  <si>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</si>
  <si>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</si>
  <si>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</si>
  <si>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</si>
  <si>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</si>
  <si>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</si>
  <si>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</si>
  <si>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</si>
  <si>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</si>
  <si>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</si>
  <si>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</si>
  <si>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</si>
  <si>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</si>
  <si>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</si>
  <si>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</si>
  <si>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</si>
  <si>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</si>
  <si>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</si>
  <si>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</si>
  <si>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</si>
  <si>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</si>
  <si>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</si>
  <si>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</si>
  <si>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</si>
  <si>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</si>
  <si>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</si>
  <si>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</si>
  <si>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</si>
  <si>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</si>
  <si>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</si>
  <si>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</si>
  <si>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</si>
  <si>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</si>
  <si>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</si>
  <si>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</si>
  <si>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</si>
  <si>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</si>
  <si>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</si>
  <si>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</si>
  <si>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</si>
  <si>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</si>
  <si>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</si>
  <si>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</si>
  <si>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</si>
  <si>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</si>
  <si>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</si>
  <si>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</si>
  <si>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</si>
  <si>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</si>
  <si>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</si>
  <si>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</si>
  <si>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</si>
  <si>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</si>
  <si>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</si>
  <si>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</si>
  <si>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</si>
  <si>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</si>
  <si>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</si>
  <si>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</si>
  <si>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</si>
  <si>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</si>
  <si>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</si>
  <si>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</si>
  <si>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</si>
  <si>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</si>
  <si>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</si>
  <si>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</si>
  <si>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</si>
  <si>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</si>
  <si>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</si>
  <si>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</si>
  <si>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</si>
  <si>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</si>
  <si>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</si>
  <si>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</si>
  <si>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</si>
  <si>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</si>
  <si>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</si>
  <si>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</si>
  <si>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</si>
  <si>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</si>
  <si>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</si>
  <si>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</si>
  <si>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</si>
  <si>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</si>
  <si>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</si>
  <si>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</si>
  <si>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</si>
  <si>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</si>
  <si>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</si>
  <si>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</si>
  <si>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</si>
  <si>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</si>
  <si>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</si>
  <si>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</si>
  <si>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</si>
  <si>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</si>
  <si>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</si>
  <si>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</si>
  <si>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</si>
  <si>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</si>
  <si>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</si>
  <si>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</si>
  <si>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</si>
  <si>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</si>
  <si>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</si>
  <si>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</si>
  <si>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</si>
  <si>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</si>
  <si>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</si>
  <si>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</si>
  <si>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</si>
  <si>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</si>
  <si>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</si>
  <si>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</si>
  <si>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</si>
  <si>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</si>
  <si>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</si>
  <si>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</si>
  <si>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</si>
  <si>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</si>
  <si>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</si>
  <si>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</si>
  <si>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</si>
  <si>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</si>
  <si>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</si>
  <si>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</si>
  <si>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</si>
  <si>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</si>
  <si>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</si>
  <si>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</si>
  <si>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</si>
  <si>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</si>
  <si>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</si>
  <si>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</si>
  <si>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</si>
  <si>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</si>
  <si>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</si>
  <si>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</si>
  <si>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</si>
  <si>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</si>
  <si>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</si>
  <si>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</si>
  <si>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</si>
  <si>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</si>
  <si>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</si>
  <si>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</si>
  <si>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</si>
  <si>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</si>
  <si>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</si>
  <si>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</si>
  <si>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</si>
  <si>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</si>
  <si>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</si>
  <si>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</si>
  <si>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</si>
  <si>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</si>
  <si>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</si>
  <si>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</si>
  <si>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</si>
  <si>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</si>
  <si>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</si>
  <si>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</si>
  <si>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</si>
  <si>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</si>
  <si>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</si>
  <si>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</si>
  <si>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</si>
  <si>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</si>
  <si>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</si>
  <si>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</si>
  <si>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</si>
  <si>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</si>
  <si>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</si>
  <si>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</si>
  <si>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</si>
  <si>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</si>
  <si>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</si>
  <si>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</si>
  <si>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</si>
  <si>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</si>
  <si>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</si>
  <si>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</si>
  <si>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</si>
  <si>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</si>
  <si>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</si>
  <si>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</si>
  <si>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</si>
  <si>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</si>
  <si>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</si>
  <si>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</si>
  <si>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</si>
  <si>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</si>
  <si>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</si>
  <si>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</si>
  <si>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</si>
  <si>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</si>
  <si>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</si>
  <si>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</si>
  <si>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</si>
  <si>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</si>
  <si>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</si>
  <si>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</si>
  <si>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</si>
  <si>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</si>
  <si>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</si>
  <si>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</si>
  <si>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</si>
  <si>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</si>
  <si>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</si>
  <si>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</si>
  <si>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</si>
  <si>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</si>
  <si>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</si>
  <si>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</si>
  <si>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</si>
  <si>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</si>
  <si>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</si>
  <si>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</si>
  <si>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</si>
  <si>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</si>
  <si>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</si>
  <si>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</si>
  <si>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</si>
  <si>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</si>
  <si>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</si>
  <si>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</si>
  <si>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</si>
  <si>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</si>
  <si>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</si>
  <si>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</si>
  <si>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</si>
  <si>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</si>
  <si>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</si>
  <si>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</si>
  <si>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</si>
  <si>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</si>
  <si>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</si>
  <si>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</si>
  <si>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</si>
  <si>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</si>
  <si>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</si>
  <si>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</si>
  <si>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</si>
  <si>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</si>
  <si>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</si>
  <si>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</si>
  <si>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</si>
  <si>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</si>
  <si>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</si>
  <si>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</si>
  <si>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</si>
  <si>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</si>
  <si>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</si>
  <si>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</si>
  <si>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</si>
  <si>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</si>
  <si>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</si>
  <si>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</si>
  <si>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</si>
  <si>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</si>
  <si>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</si>
  <si>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</si>
  <si>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</si>
  <si>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</si>
  <si>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</si>
  <si>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</si>
  <si>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</si>
  <si>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</si>
  <si>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</si>
  <si>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</si>
  <si>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</si>
  <si>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</si>
  <si>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</si>
  <si>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</si>
  <si>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</si>
  <si>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</si>
  <si>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</si>
  <si>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</si>
  <si>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</si>
  <si>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</si>
  <si>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</si>
  <si>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</si>
  <si>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</si>
  <si>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</si>
  <si>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</si>
  <si>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</si>
  <si>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</si>
  <si>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</si>
  <si>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</si>
  <si>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</si>
  <si>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</si>
  <si>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</si>
  <si>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</si>
  <si>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</si>
  <si>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</si>
  <si>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</si>
  <si>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</si>
  <si>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</si>
  <si>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</si>
  <si>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</si>
  <si>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</si>
  <si>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</si>
  <si>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</si>
  <si>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</si>
  <si>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</si>
  <si>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</si>
  <si>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</si>
  <si>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</si>
  <si>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</si>
  <si>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</si>
  <si>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</si>
  <si>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</si>
  <si>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</si>
  <si>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</si>
  <si>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</si>
  <si>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</si>
  <si>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</si>
  <si>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</si>
  <si>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</si>
  <si>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</si>
  <si>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</si>
  <si>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</si>
  <si>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</si>
  <si>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</si>
  <si>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</si>
  <si>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</si>
  <si>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</si>
  <si>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</si>
  <si>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</si>
  <si>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</si>
  <si>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</si>
  <si>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</si>
  <si>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</si>
  <si>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</si>
  <si>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</si>
  <si>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</si>
  <si>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</si>
  <si>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</si>
  <si>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</si>
  <si>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</si>
  <si>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</si>
  <si>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</si>
  <si>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</si>
  <si>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</si>
  <si>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</si>
  <si>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</si>
  <si>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</si>
  <si>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</si>
  <si>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</si>
  <si>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</si>
  <si>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</si>
  <si>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</si>
  <si>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</si>
  <si>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</si>
  <si>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</si>
  <si>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</si>
  <si>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</si>
  <si>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</si>
  <si>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</si>
  <si>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</si>
  <si>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</si>
  <si>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</si>
  <si>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</si>
  <si>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</si>
  <si>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</si>
  <si>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</si>
  <si>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</si>
  <si>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</si>
  <si>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</si>
  <si>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</si>
  <si>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</si>
  <si>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</si>
  <si>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</si>
  <si>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</si>
  <si>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</si>
  <si>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</si>
  <si>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</si>
  <si>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</si>
  <si>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</si>
  <si>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</si>
  <si>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</si>
  <si>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</si>
  <si>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</si>
  <si>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</si>
  <si>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</si>
  <si>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</si>
  <si>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</si>
  <si>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</si>
  <si>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</si>
  <si>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</si>
  <si>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</si>
  <si>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</si>
  <si>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</si>
  <si>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</si>
  <si>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</si>
  <si>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</si>
  <si>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</si>
  <si>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</si>
  <si>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</si>
  <si>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</si>
  <si>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</si>
  <si>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</si>
  <si>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</si>
  <si>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</si>
  <si>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</si>
  <si>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</si>
  <si>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</si>
  <si>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</si>
  <si>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</si>
  <si>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</si>
  <si>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</si>
  <si>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</si>
  <si>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</si>
  <si>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</si>
  <si>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</si>
  <si>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</si>
  <si>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</si>
  <si>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</si>
  <si>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</si>
  <si>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</si>
  <si>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</si>
  <si>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</si>
  <si>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</si>
  <si>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</si>
  <si>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</si>
  <si>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</si>
  <si>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</si>
  <si>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</si>
  <si>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</si>
  <si>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</si>
  <si>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</si>
  <si>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</si>
  <si>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</si>
  <si>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</si>
  <si>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</si>
  <si>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</si>
  <si>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</si>
  <si>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</si>
  <si>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</si>
  <si>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</si>
  <si>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</si>
  <si>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</si>
  <si>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</si>
  <si>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</si>
  <si>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</si>
  <si>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</si>
  <si>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</si>
  <si>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</si>
  <si>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</si>
  <si>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</si>
  <si>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</si>
  <si>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</si>
  <si>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</si>
  <si>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</si>
  <si>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</si>
  <si>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</si>
  <si>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</si>
  <si>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</si>
  <si>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</si>
  <si>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</si>
  <si>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</si>
  <si>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</si>
  <si>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</si>
  <si>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</si>
  <si>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</si>
  <si>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</si>
  <si>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</si>
  <si>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</si>
  <si>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</si>
  <si>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</si>
  <si>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</si>
  <si>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</si>
  <si>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</si>
  <si>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</si>
  <si>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</si>
  <si>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</si>
  <si>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</si>
  <si>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</si>
  <si>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</si>
  <si>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</si>
  <si>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</si>
  <si>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</si>
  <si>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</si>
  <si>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</si>
  <si>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</si>
  <si>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</si>
  <si>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</si>
  <si>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</si>
  <si>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</si>
  <si>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</si>
  <si>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</si>
  <si>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</si>
  <si>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</si>
  <si>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</si>
  <si>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</si>
  <si>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</si>
  <si>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</si>
  <si>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</si>
  <si>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</si>
  <si>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</si>
  <si>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</si>
  <si>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</si>
  <si>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</si>
  <si>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</si>
  <si>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</si>
  <si>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</si>
  <si>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</si>
  <si>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</si>
  <si>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</si>
  <si>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</si>
  <si>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</si>
  <si>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</si>
  <si>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</si>
  <si>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</si>
  <si>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</si>
  <si>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</si>
  <si>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</si>
  <si>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</si>
  <si>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</si>
  <si>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</si>
  <si>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</si>
  <si>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</si>
  <si>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</si>
  <si>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</si>
  <si>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</si>
  <si>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</si>
  <si>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</si>
  <si>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</si>
  <si>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</si>
  <si>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</si>
  <si>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</si>
  <si>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</si>
  <si>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</si>
  <si>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</si>
  <si>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</si>
  <si>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</si>
  <si>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</si>
  <si>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</si>
  <si>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</si>
  <si>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</si>
  <si>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</si>
  <si>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</si>
  <si>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</si>
  <si>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</si>
  <si>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</si>
  <si>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</si>
  <si>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</si>
  <si>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</si>
  <si>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</si>
  <si>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</si>
  <si>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</si>
  <si>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</si>
  <si>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</si>
  <si>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</si>
  <si>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</si>
  <si>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</si>
  <si>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</si>
  <si>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</si>
  <si>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</si>
  <si>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</si>
  <si>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</si>
  <si>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</si>
  <si>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</si>
  <si>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</si>
  <si>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</si>
  <si>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</si>
  <si>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</si>
  <si>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</si>
  <si>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</si>
  <si>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</si>
  <si>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</si>
  <si>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</si>
  <si>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</si>
  <si>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</si>
  <si>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</si>
  <si>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</si>
  <si>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</si>
  <si>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</si>
  <si>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</si>
  <si>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</si>
  <si>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</si>
  <si>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</si>
  <si>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</si>
  <si>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</si>
  <si>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</si>
  <si>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</si>
  <si>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</si>
  <si>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</si>
  <si>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</si>
  <si>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</si>
  <si>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</si>
  <si>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</si>
  <si>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</si>
  <si>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</si>
  <si>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</si>
  <si>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</si>
  <si>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</si>
  <si>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</si>
  <si>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</si>
  <si>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</si>
  <si>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</si>
  <si>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</si>
  <si>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</si>
  <si>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</si>
  <si>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</si>
  <si>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</si>
  <si>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</si>
  <si>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</si>
  <si>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</si>
  <si>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</si>
  <si>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</si>
  <si>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</si>
  <si>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</si>
  <si>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</si>
  <si>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</si>
  <si>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</si>
  <si>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</si>
  <si>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</si>
  <si>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</si>
  <si>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</si>
  <si>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</si>
  <si>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</si>
  <si>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</si>
  <si>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</si>
  <si>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</si>
  <si>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</si>
  <si>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</si>
  <si>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</si>
  <si>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</si>
  <si>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</si>
  <si>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</si>
  <si>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</si>
  <si>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</si>
  <si>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</si>
  <si>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</si>
  <si>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</si>
  <si>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</si>
  <si>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</si>
  <si>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</si>
  <si>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</si>
  <si>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</si>
  <si>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</si>
  <si>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</si>
  <si>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</si>
  <si>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</si>
  <si>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</si>
  <si>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</si>
  <si>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</si>
  <si>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</si>
  <si>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</si>
  <si>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</si>
  <si>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</si>
  <si>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</si>
  <si>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</si>
  <si>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</si>
  <si>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</si>
  <si>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</si>
  <si>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</si>
  <si>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</si>
  <si>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</si>
  <si>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</si>
  <si>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</si>
  <si>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</si>
  <si>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</si>
  <si>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</si>
  <si>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</si>
  <si>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</si>
  <si>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</si>
  <si>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</si>
  <si>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</si>
  <si>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</si>
  <si>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</si>
  <si>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</si>
  <si>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</si>
  <si>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</si>
  <si>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</si>
  <si>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</si>
  <si>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</si>
  <si>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</si>
  <si>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</si>
  <si>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</si>
  <si>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</si>
  <si>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</si>
  <si>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</si>
  <si>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</si>
  <si>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</si>
  <si>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</si>
  <si>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</si>
  <si>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</si>
  <si>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</si>
  <si>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</si>
  <si>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</si>
  <si>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</si>
  <si>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</si>
  <si>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</si>
  <si>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</si>
  <si>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</si>
  <si>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</si>
  <si>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</si>
  <si>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</si>
  <si>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</si>
  <si>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</si>
  <si>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</si>
  <si>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</si>
  <si>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</si>
  <si>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</si>
  <si>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</si>
  <si>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</si>
  <si>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</si>
  <si>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</si>
  <si>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</si>
  <si>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</si>
  <si>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</si>
  <si>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</si>
  <si>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</si>
  <si>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</si>
  <si>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</si>
  <si>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</si>
  <si>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</si>
  <si>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</si>
  <si>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</si>
  <si>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</si>
  <si>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</si>
  <si>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</si>
  <si>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</si>
  <si>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</si>
  <si>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</si>
  <si>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</si>
  <si>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</si>
  <si>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</si>
  <si>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</si>
  <si>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</si>
  <si>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</si>
  <si>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</si>
  <si>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</si>
  <si>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</si>
  <si>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</si>
  <si>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</si>
  <si>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</si>
  <si>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</si>
  <si>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</si>
  <si>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</si>
  <si>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</si>
  <si>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</si>
  <si>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</si>
  <si>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</si>
  <si>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</si>
  <si>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</si>
  <si>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</si>
  <si>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</si>
  <si>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</si>
  <si>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</si>
  <si>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</si>
  <si>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</si>
  <si>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</si>
  <si>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</si>
  <si>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</si>
  <si>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</si>
  <si>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</si>
  <si>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</si>
  <si>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</si>
  <si>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</si>
  <si>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</si>
  <si>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</si>
  <si>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</si>
  <si>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</si>
  <si>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</si>
  <si>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</si>
  <si>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</si>
  <si>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</si>
  <si>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</si>
  <si>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</si>
  <si>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</si>
  <si>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</si>
  <si>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</si>
  <si>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</si>
  <si>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</si>
  <si>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</si>
  <si>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</si>
  <si>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</si>
  <si>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</si>
  <si>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</si>
  <si>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</si>
  <si>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</si>
  <si>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</si>
  <si>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</si>
  <si>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</si>
  <si>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</si>
  <si>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</si>
  <si>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</si>
  <si>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</si>
  <si>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</si>
  <si>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</si>
  <si>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</si>
  <si>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</si>
  <si>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</si>
  <si>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</si>
  <si>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</si>
  <si>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</si>
  <si>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</si>
  <si>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</si>
  <si>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</si>
  <si>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</si>
  <si>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</si>
  <si>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</si>
  <si>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</si>
  <si>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</si>
  <si>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</si>
  <si>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</si>
  <si>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</si>
  <si>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</si>
  <si>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</si>
  <si>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</si>
  <si>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</si>
  <si>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</si>
  <si>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</si>
  <si>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</si>
  <si>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</si>
  <si>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</si>
  <si>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</si>
  <si>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</si>
  <si>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</si>
  <si>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</si>
  <si>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</si>
  <si>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</si>
  <si>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</si>
  <si>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</si>
  <si>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</si>
  <si>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</si>
  <si>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</si>
  <si>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</si>
  <si>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</si>
  <si>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</si>
  <si>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</si>
  <si>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</si>
  <si>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</si>
  <si>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</si>
  <si>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</si>
  <si>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</si>
  <si>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</si>
  <si>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</si>
  <si>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</si>
  <si>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</si>
  <si>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</si>
  <si>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</si>
  <si>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</si>
  <si>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</si>
  <si>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</si>
  <si>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</si>
  <si>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</si>
  <si>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</si>
  <si>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</si>
  <si>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</si>
  <si>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</si>
  <si>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</si>
  <si>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</si>
  <si>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</si>
  <si>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</si>
  <si>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</si>
  <si>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</si>
  <si>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</si>
  <si>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</si>
  <si>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</si>
  <si>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</si>
  <si>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</si>
  <si>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</si>
  <si>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</si>
  <si>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</si>
  <si>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</si>
  <si>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</si>
  <si>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</si>
  <si>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</si>
  <si>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</si>
  <si>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</si>
  <si>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</si>
  <si>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</si>
  <si>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</si>
  <si>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</si>
  <si>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</si>
  <si>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</si>
  <si>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</si>
  <si>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</si>
  <si>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</si>
  <si>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</si>
  <si>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</si>
  <si>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</si>
  <si>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</si>
  <si>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</si>
  <si>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</si>
  <si>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</si>
  <si>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</si>
  <si>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</si>
  <si>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</si>
  <si>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</si>
  <si>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</si>
  <si>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</si>
  <si>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</si>
  <si>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</si>
  <si>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</si>
  <si>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</si>
  <si>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</si>
  <si>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</si>
  <si>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</si>
  <si>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</si>
  <si>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</si>
  <si>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</si>
  <si>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</si>
  <si>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</si>
  <si>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</si>
  <si>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</si>
  <si>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</si>
  <si>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</si>
  <si>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</si>
  <si>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</si>
  <si>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</si>
  <si>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</si>
  <si>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</si>
  <si>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</si>
  <si>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</si>
  <si>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</si>
  <si>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</si>
  <si>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</si>
  <si>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</si>
  <si>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</si>
  <si>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</si>
  <si>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</si>
  <si>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</si>
  <si>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</si>
  <si>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</si>
  <si>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</si>
  <si>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</si>
  <si>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</si>
  <si>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</si>
  <si>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</si>
  <si>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</si>
  <si>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</si>
  <si>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</si>
  <si>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</si>
  <si>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</si>
  <si>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</si>
  <si>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</si>
  <si>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</si>
  <si>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</si>
  <si>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</si>
  <si>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</si>
  <si>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</si>
  <si>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</si>
  <si>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</si>
  <si>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</si>
  <si>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</si>
  <si>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</si>
  <si>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</si>
  <si>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</si>
  <si>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</si>
  <si>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</si>
  <si>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</si>
  <si>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</si>
  <si>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</si>
  <si>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</si>
  <si>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</si>
  <si>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</si>
  <si>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</si>
  <si>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</si>
  <si>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</si>
  <si>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</si>
  <si>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</si>
  <si>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</si>
  <si>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</si>
  <si>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</si>
  <si>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</si>
  <si>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</si>
  <si>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</si>
  <si>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</si>
  <si>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</si>
  <si>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</si>
  <si>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</si>
  <si>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</si>
  <si>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</si>
  <si>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</si>
  <si>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</si>
  <si>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</si>
  <si>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</si>
  <si>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</si>
  <si>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</si>
  <si>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</si>
  <si>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</si>
  <si>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</si>
  <si>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</si>
  <si>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</si>
  <si>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</si>
  <si>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</si>
  <si>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</si>
  <si>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</si>
  <si>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</si>
  <si>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</si>
  <si>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</si>
  <si>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</si>
  <si>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</si>
  <si>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</si>
  <si>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</si>
  <si>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</si>
  <si>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</si>
  <si>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</si>
  <si>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</si>
  <si>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</si>
  <si>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</si>
  <si>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</si>
  <si>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</si>
  <si>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</si>
  <si>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</si>
  <si>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</si>
  <si>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</si>
  <si>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</si>
  <si>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</si>
  <si>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</si>
  <si>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</si>
  <si>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</si>
  <si>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</si>
  <si>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</si>
  <si>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</si>
  <si>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</si>
  <si>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</si>
  <si>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</si>
  <si>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</si>
  <si>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</si>
  <si>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</si>
  <si>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</si>
  <si>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</si>
  <si>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</si>
  <si>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</si>
  <si>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</si>
  <si>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</si>
  <si>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</si>
  <si>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</si>
  <si>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</si>
  <si>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</si>
  <si>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</si>
  <si>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</si>
  <si>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</si>
  <si>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</si>
  <si>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</si>
  <si>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</si>
  <si>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</si>
  <si>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</si>
  <si>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</si>
  <si>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</si>
  <si>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</si>
  <si>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</si>
  <si>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</si>
  <si>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</si>
  <si>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</si>
  <si>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</si>
  <si>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</si>
  <si>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</si>
  <si>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</si>
  <si>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</si>
  <si>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</si>
  <si>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</si>
  <si>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</si>
  <si>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</si>
  <si>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</si>
  <si>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</si>
  <si>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</si>
  <si>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</si>
  <si>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</si>
  <si>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</si>
  <si>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</si>
  <si>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</si>
  <si>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</si>
  <si>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</si>
  <si>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</si>
  <si>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</si>
  <si>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</si>
  <si>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</si>
  <si>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</si>
  <si>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</si>
  <si>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</si>
  <si>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</si>
  <si>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</si>
  <si>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</si>
  <si>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</si>
  <si>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</si>
  <si>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</si>
  <si>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</si>
  <si>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</si>
  <si>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</si>
  <si>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</si>
  <si>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</si>
  <si>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</si>
  <si>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</si>
  <si>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</si>
  <si>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</si>
  <si>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</si>
  <si>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</si>
  <si>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</si>
  <si>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</si>
  <si>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</si>
  <si>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</si>
  <si>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</si>
  <si>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</si>
  <si>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</si>
  <si>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</si>
  <si>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</si>
  <si>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</si>
  <si>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</si>
  <si>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</si>
  <si>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</si>
  <si>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</si>
  <si>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</si>
  <si>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</si>
  <si>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</si>
  <si>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</si>
  <si>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</si>
  <si>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</si>
  <si>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</si>
  <si>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</si>
  <si>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</si>
  <si>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</si>
  <si>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</si>
  <si>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</si>
  <si>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</si>
  <si>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</si>
  <si>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</si>
  <si>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</si>
  <si>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</si>
  <si>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</si>
  <si>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</si>
  <si>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</si>
  <si>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</si>
  <si>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</si>
  <si>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</si>
  <si>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</si>
  <si>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</si>
  <si>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</si>
  <si>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</si>
  <si>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</si>
  <si>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</si>
  <si>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</si>
  <si>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</si>
  <si>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</si>
  <si>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</si>
  <si>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</si>
  <si>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</si>
  <si>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</si>
  <si>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</si>
  <si>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</si>
  <si>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</si>
  <si>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</si>
  <si>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</si>
  <si>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</si>
  <si>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</si>
  <si>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</si>
  <si>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</si>
  <si>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</si>
  <si>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</si>
  <si>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</si>
  <si>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</si>
  <si>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</si>
  <si>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</si>
  <si>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</si>
  <si>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</si>
  <si>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</si>
  <si>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</si>
  <si>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</si>
  <si>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</si>
  <si>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</si>
  <si>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</si>
  <si>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</si>
  <si>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</si>
  <si>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</si>
  <si>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</si>
  <si>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</si>
  <si>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</si>
  <si>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</si>
  <si>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</si>
  <si>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</si>
  <si>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</si>
  <si>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</si>
  <si>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</si>
  <si>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</si>
  <si>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</si>
  <si>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</si>
  <si>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</si>
  <si>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</si>
  <si>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</si>
  <si>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</si>
  <si>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</si>
  <si>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</si>
  <si>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</si>
  <si>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</si>
  <si>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</si>
  <si>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</si>
  <si>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</si>
  <si>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</si>
  <si>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</si>
  <si>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</si>
  <si>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</si>
  <si>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</si>
  <si>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</si>
  <si>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</si>
  <si>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</si>
  <si>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</si>
  <si>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</si>
  <si>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</si>
  <si>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</si>
  <si>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</si>
  <si>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</si>
  <si>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</si>
  <si>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</si>
  <si>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</si>
  <si>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</si>
  <si>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</si>
  <si>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</si>
  <si>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</si>
  <si>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</si>
  <si>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</si>
  <si>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</si>
  <si>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</si>
  <si>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</si>
  <si>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</si>
  <si>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</si>
  <si>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</si>
  <si>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</si>
  <si>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</si>
  <si>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</si>
  <si>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</si>
  <si>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</si>
  <si>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</si>
  <si>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</si>
  <si>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</si>
  <si>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</si>
  <si>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</si>
  <si>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</si>
  <si>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</si>
  <si>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</si>
  <si>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</si>
  <si>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</si>
  <si>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</si>
  <si>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</si>
  <si>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</si>
  <si>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</si>
  <si>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</si>
  <si>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</si>
  <si>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</si>
  <si>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</si>
  <si>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</si>
  <si>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</si>
  <si>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</si>
  <si>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</si>
  <si>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</si>
  <si>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</si>
  <si>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</si>
  <si>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</si>
  <si>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</si>
  <si>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</si>
  <si>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</si>
  <si>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</si>
  <si>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</si>
  <si>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</si>
  <si>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</si>
  <si>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</si>
  <si>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</si>
  <si>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</si>
  <si>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</si>
  <si>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</si>
  <si>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</si>
  <si>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</si>
  <si>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</si>
  <si>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</si>
  <si>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</si>
  <si>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</si>
  <si>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</si>
  <si>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</si>
  <si>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</si>
  <si>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</si>
  <si>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</si>
  <si>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</si>
  <si>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</si>
  <si>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</si>
  <si>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</si>
  <si>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</si>
  <si>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</si>
  <si>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</si>
  <si>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</si>
  <si>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</si>
  <si>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</si>
  <si>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</si>
  <si>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</si>
  <si>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</si>
  <si>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</si>
  <si>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</si>
  <si>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</si>
  <si>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</si>
  <si>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</si>
  <si>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</si>
  <si>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</si>
  <si>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</si>
  <si>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</si>
  <si>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</si>
  <si>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</si>
  <si>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</si>
  <si>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</si>
  <si>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</si>
  <si>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</si>
  <si>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</si>
  <si>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</si>
  <si>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</si>
  <si>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</si>
  <si>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</si>
  <si>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</si>
  <si>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</si>
  <si>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</si>
  <si>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</si>
  <si>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</si>
  <si>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</si>
  <si>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</si>
  <si>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</si>
  <si>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</si>
  <si>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</si>
  <si>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</si>
  <si>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</si>
  <si>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</si>
  <si>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</si>
  <si>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</si>
  <si>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</si>
  <si>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</si>
  <si>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</si>
  <si>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</si>
  <si>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</si>
  <si>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</si>
  <si>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</si>
  <si>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</si>
  <si>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</si>
  <si>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</si>
  <si>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</si>
  <si>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</si>
  <si>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</si>
  <si>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</si>
  <si>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</si>
  <si>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</si>
  <si>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</si>
  <si>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</si>
  <si>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</si>
  <si>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</si>
  <si>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</si>
  <si>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</si>
  <si>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</si>
  <si>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</si>
  <si>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</si>
  <si>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</si>
  <si>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</si>
  <si>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</si>
  <si>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</si>
  <si>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</si>
  <si>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</si>
  <si>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</si>
  <si>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</si>
  <si>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</si>
  <si>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</si>
  <si>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</si>
  <si>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</si>
  <si>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</si>
  <si>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</si>
  <si>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</si>
  <si>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</si>
  <si>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</si>
  <si>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</si>
  <si>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</si>
  <si>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</si>
  <si>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</si>
  <si>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</si>
  <si>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</si>
  <si>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</si>
  <si>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</si>
  <si>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</si>
  <si>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</si>
  <si>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</si>
  <si>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</si>
  <si>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</si>
  <si>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</si>
  <si>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</si>
  <si>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</si>
  <si>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</si>
  <si>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</si>
  <si>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</si>
  <si>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</si>
  <si>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</si>
  <si>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</si>
  <si>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</si>
  <si>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</si>
  <si>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</si>
  <si>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</si>
  <si>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</si>
  <si>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</si>
  <si>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</si>
  <si>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</si>
  <si>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</si>
  <si>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</si>
  <si>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</si>
  <si>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</si>
  <si>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</si>
  <si>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</si>
  <si>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</si>
  <si>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</si>
  <si>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</si>
  <si>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</si>
  <si>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</si>
  <si>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</si>
  <si>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</si>
  <si>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</si>
  <si>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</si>
  <si>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</si>
  <si>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</si>
  <si>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</si>
  <si>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</si>
  <si>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</si>
  <si>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</si>
  <si>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</si>
  <si>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</si>
  <si>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</si>
  <si>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</si>
  <si>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</si>
  <si>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</si>
  <si>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</si>
  <si>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</si>
  <si>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</si>
  <si>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</si>
  <si>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</si>
  <si>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</si>
  <si>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</si>
  <si>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</si>
  <si>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</si>
  <si>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</si>
  <si>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</si>
  <si>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</si>
  <si>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</si>
  <si>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</si>
  <si>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</si>
  <si>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</si>
  <si>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</si>
  <si>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</si>
  <si>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</si>
  <si>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</si>
  <si>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</si>
  <si>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</si>
  <si>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</si>
  <si>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</si>
  <si>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</si>
  <si>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</si>
  <si>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</si>
  <si>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</si>
  <si>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</si>
  <si>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</si>
  <si>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</si>
  <si>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</si>
  <si>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</si>
  <si>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</si>
  <si>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</si>
  <si>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</si>
  <si>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</si>
  <si>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</si>
  <si>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</si>
  <si>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</si>
  <si>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</si>
  <si>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</si>
  <si>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</si>
  <si>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</si>
  <si>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</si>
  <si>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</si>
  <si>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</si>
  <si>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</si>
  <si>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</si>
  <si>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</si>
  <si>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</si>
  <si>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</si>
  <si>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</si>
  <si>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</si>
  <si>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</si>
  <si>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</si>
  <si>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</si>
  <si>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</si>
  <si>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</si>
  <si>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</si>
  <si>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</si>
  <si>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</si>
  <si>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</si>
  <si>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</si>
  <si>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</si>
  <si>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</si>
  <si>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</si>
  <si>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</si>
  <si>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</si>
  <si>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</si>
  <si>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</si>
  <si>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</si>
  <si>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</si>
  <si>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</si>
  <si>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</si>
  <si>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</si>
  <si>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</si>
  <si>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</si>
  <si>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</si>
  <si>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</si>
  <si>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</si>
  <si>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</si>
  <si>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</si>
  <si>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</si>
  <si>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</si>
  <si>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</si>
  <si>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</si>
  <si>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</si>
  <si>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</si>
  <si>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</si>
  <si>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</si>
  <si>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</si>
  <si>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</si>
  <si>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</si>
  <si>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</si>
  <si>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</si>
  <si>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</si>
  <si>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</si>
  <si>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</si>
  <si>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</si>
  <si>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</si>
  <si>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</si>
  <si>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</si>
  <si>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</si>
  <si>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</si>
  <si>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</si>
  <si>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</si>
  <si>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</si>
  <si>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</si>
  <si>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</si>
  <si>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</si>
  <si>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</si>
  <si>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</si>
  <si>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</si>
  <si>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</si>
  <si>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</si>
  <si>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</si>
  <si>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</si>
  <si>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</si>
  <si>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</si>
  <si>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</si>
  <si>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</si>
  <si>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</si>
  <si>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</si>
  <si>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</si>
  <si>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</si>
  <si>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</si>
  <si>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</si>
  <si>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</si>
  <si>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</si>
  <si>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</si>
  <si>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</si>
  <si>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</si>
  <si>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</si>
  <si>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</si>
  <si>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</si>
  <si>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</si>
  <si>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</si>
  <si>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</si>
  <si>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</si>
  <si>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</si>
  <si>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</si>
  <si>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</si>
  <si>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</si>
  <si>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</si>
  <si>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</si>
  <si>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</si>
  <si>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</si>
  <si>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</si>
  <si>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</si>
  <si>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</si>
  <si>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</si>
  <si>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</si>
  <si>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</si>
  <si>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</si>
  <si>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</si>
  <si>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</si>
  <si>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</si>
  <si>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</si>
  <si>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</si>
  <si>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</si>
  <si>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</si>
  <si>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</si>
  <si>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</si>
  <si>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</si>
  <si>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</si>
  <si>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</si>
  <si>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</si>
  <si>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</si>
  <si>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</si>
  <si>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</si>
  <si>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</si>
  <si>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</si>
  <si>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</si>
  <si>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</si>
  <si>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</si>
  <si>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</si>
  <si>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</si>
  <si>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</si>
  <si>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</si>
  <si>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</si>
  <si>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</si>
  <si>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</si>
  <si>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</si>
  <si>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</si>
  <si>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</si>
  <si>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</si>
  <si>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</si>
  <si>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</si>
  <si>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</si>
  <si>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</si>
  <si>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</si>
  <si>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</si>
  <si>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</si>
  <si>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</si>
  <si>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</si>
  <si>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</si>
  <si>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</si>
  <si>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</si>
  <si>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</si>
  <si>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</si>
  <si>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</si>
  <si>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</si>
  <si>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</si>
  <si>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</si>
  <si>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</si>
  <si>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</si>
  <si>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</si>
  <si>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</si>
  <si>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</si>
  <si>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</si>
  <si>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</si>
  <si>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</si>
  <si>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</si>
  <si>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</si>
  <si>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</si>
  <si>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</si>
  <si>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</si>
  <si>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</si>
  <si>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</si>
  <si>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</si>
  <si>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</si>
  <si>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</si>
  <si>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</si>
  <si>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</si>
  <si>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</si>
  <si>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</si>
  <si>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</si>
  <si>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</si>
  <si>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</si>
  <si>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</si>
  <si>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</si>
  <si>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</si>
  <si>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</si>
  <si>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</si>
  <si>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</si>
  <si>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</si>
  <si>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</si>
  <si>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</si>
  <si>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</si>
  <si>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</si>
  <si>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</si>
  <si>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</si>
  <si>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</si>
  <si>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</si>
  <si>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</si>
  <si>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</si>
  <si>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</si>
  <si>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</si>
  <si>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</si>
  <si>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</si>
  <si>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</si>
  <si>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</si>
  <si>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</si>
  <si>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</si>
  <si>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</si>
  <si>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</si>
  <si>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</si>
  <si>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</si>
  <si>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</si>
  <si>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</si>
  <si>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</si>
  <si>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</si>
  <si>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</si>
  <si>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</si>
  <si>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</si>
  <si>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</si>
  <si>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</si>
  <si>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</si>
  <si>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</si>
  <si>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</si>
  <si>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</si>
  <si>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</si>
  <si>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</si>
  <si>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</si>
  <si>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</si>
  <si>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</si>
  <si>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</si>
  <si>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</si>
  <si>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</si>
  <si>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</si>
  <si>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</si>
  <si>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</si>
  <si>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</si>
  <si>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</si>
  <si>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</si>
  <si>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</si>
  <si>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</si>
  <si>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</si>
  <si>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</si>
  <si>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</si>
  <si>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</si>
  <si>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</si>
  <si>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</si>
  <si>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</si>
  <si>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</si>
  <si>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</si>
  <si>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</si>
  <si>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</si>
  <si>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</si>
  <si>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</si>
  <si>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</si>
  <si>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</si>
  <si>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</si>
  <si>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</si>
  <si>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</si>
  <si>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</si>
  <si>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</si>
  <si>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</si>
  <si>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</si>
  <si>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</si>
  <si>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</si>
  <si>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</si>
  <si>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</si>
  <si>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</si>
  <si>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</si>
  <si>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</si>
  <si>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</si>
  <si>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</si>
  <si>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</si>
  <si>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</si>
  <si>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</si>
  <si>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</si>
  <si>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</si>
  <si>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</si>
  <si>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</si>
  <si>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</si>
  <si>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</si>
  <si>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</si>
  <si>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</si>
  <si>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</si>
  <si>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</si>
  <si>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</si>
  <si>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</si>
  <si>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</si>
  <si>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</si>
  <si>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</si>
  <si>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</si>
  <si>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</si>
  <si>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</si>
  <si>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</si>
  <si>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</si>
  <si>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</si>
  <si>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</si>
  <si>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</si>
  <si>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</si>
  <si>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</si>
  <si>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</si>
  <si>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</si>
  <si>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</si>
  <si>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</si>
  <si>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</si>
  <si>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</si>
  <si>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</si>
  <si>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</si>
  <si>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</si>
  <si>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</si>
  <si>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</si>
  <si>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</si>
  <si>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</si>
  <si>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</si>
  <si>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</si>
  <si>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</si>
  <si>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</si>
  <si>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</si>
  <si>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</si>
  <si>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</si>
  <si>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</si>
  <si>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</si>
  <si>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</si>
  <si>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</si>
  <si>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</si>
  <si>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</si>
  <si>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</si>
  <si>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</si>
  <si>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</si>
  <si>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</si>
  <si>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</si>
  <si>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</si>
  <si>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</si>
  <si>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</si>
  <si>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</si>
  <si>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</si>
  <si>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</si>
  <si>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</si>
  <si>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</si>
  <si>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</si>
  <si>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</si>
  <si>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</si>
  <si>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</si>
  <si>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</si>
  <si>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</si>
  <si>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</si>
  <si>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</si>
  <si>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</si>
  <si>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</si>
  <si>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</si>
  <si>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</si>
  <si>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</si>
  <si>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</si>
  <si>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</si>
  <si>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</si>
  <si>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</si>
  <si>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</si>
  <si>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</si>
  <si>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</si>
  <si>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</si>
  <si>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</si>
  <si>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</si>
  <si>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</si>
  <si>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</si>
  <si>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</si>
  <si>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</si>
  <si>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</si>
  <si>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</si>
  <si>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</si>
  <si>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</si>
  <si>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</si>
  <si>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</si>
  <si>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</si>
  <si>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</si>
  <si>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</si>
  <si>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</si>
  <si>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</si>
  <si>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</si>
  <si>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</si>
  <si>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</si>
  <si>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</si>
  <si>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</si>
  <si>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</si>
  <si>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</si>
  <si>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</si>
  <si>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</si>
  <si>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</si>
  <si>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</si>
  <si>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</si>
  <si>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</si>
  <si>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</si>
  <si>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</si>
  <si>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</si>
  <si>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</si>
  <si>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</si>
  <si>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</si>
  <si>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</si>
  <si>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</si>
  <si>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</si>
  <si>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</si>
  <si>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</si>
  <si>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</si>
  <si>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</si>
  <si>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</si>
  <si>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</si>
  <si>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</si>
  <si>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</si>
  <si>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</si>
  <si>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</si>
  <si>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</si>
  <si>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</si>
  <si>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</si>
  <si>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</si>
  <si>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</si>
  <si>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</si>
  <si>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</si>
  <si>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</si>
  <si>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</si>
  <si>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</si>
  <si>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</si>
  <si>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</si>
  <si>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</si>
  <si>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</si>
  <si>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</si>
  <si>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</si>
  <si>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</si>
  <si>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</si>
  <si>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</si>
  <si>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</si>
  <si>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</si>
  <si>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</si>
  <si>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</si>
  <si>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</si>
  <si>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</si>
  <si>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</si>
  <si>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</si>
  <si>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</si>
  <si>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</si>
  <si>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</si>
  <si>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</si>
  <si>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</si>
  <si>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</si>
  <si>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</si>
  <si>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</si>
  <si>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</si>
  <si>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</si>
  <si>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</si>
  <si>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</si>
  <si>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</si>
  <si>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</si>
  <si>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</si>
  <si>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</si>
  <si>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</si>
  <si>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</si>
  <si>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</si>
  <si>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</si>
  <si>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</si>
  <si>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</si>
  <si>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</si>
  <si>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</si>
  <si>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</si>
  <si>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</si>
  <si>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</si>
  <si>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</si>
  <si>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</si>
  <si>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</si>
  <si>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</si>
  <si>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</si>
  <si>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</si>
  <si>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</si>
  <si>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</si>
  <si>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</si>
  <si>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</si>
  <si>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</si>
  <si>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</si>
  <si>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</si>
  <si>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</si>
  <si>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</si>
  <si>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</si>
  <si>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</si>
  <si>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</si>
  <si>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</si>
  <si>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</si>
  <si>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</si>
  <si>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</si>
  <si>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</si>
  <si>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</si>
  <si>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</si>
  <si>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</si>
  <si>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</si>
  <si>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</si>
  <si>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</si>
  <si>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</si>
  <si>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</si>
  <si>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</si>
  <si>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</si>
  <si>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</si>
  <si>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</si>
  <si>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</si>
  <si>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</si>
  <si>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</si>
  <si>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</si>
  <si>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</si>
  <si>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</si>
  <si>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</si>
  <si>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</si>
  <si>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</si>
  <si>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</si>
  <si>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</si>
  <si>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</si>
  <si>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</si>
  <si>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</si>
  <si>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</si>
  <si>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</si>
  <si>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</si>
  <si>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</si>
  <si>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</si>
  <si>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</si>
  <si>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</si>
  <si>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</si>
  <si>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</si>
  <si>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</si>
  <si>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</si>
  <si>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</si>
  <si>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</si>
  <si>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</si>
  <si>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</si>
  <si>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</si>
  <si>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</si>
  <si>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</si>
  <si>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</si>
  <si>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</si>
  <si>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</si>
  <si>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</si>
  <si>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</si>
  <si>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</si>
  <si>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</si>
  <si>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</si>
  <si>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</si>
  <si>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</si>
  <si>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</si>
  <si>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</si>
  <si>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</si>
  <si>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</si>
  <si>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</si>
  <si>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</si>
  <si>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</si>
  <si>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</si>
  <si>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</si>
  <si>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</si>
  <si>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</si>
  <si>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</si>
  <si>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</si>
  <si>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</si>
  <si>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</si>
  <si>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</si>
  <si>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</si>
  <si>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</si>
  <si>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</si>
  <si>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</si>
  <si>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</si>
  <si>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</si>
  <si>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</si>
  <si>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</si>
  <si>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</si>
  <si>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</si>
  <si>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</si>
  <si>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</si>
  <si>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</si>
  <si>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</si>
  <si>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</si>
  <si>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</si>
  <si>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</si>
  <si>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</si>
  <si>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</si>
  <si>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</si>
  <si>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</si>
  <si>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</si>
  <si>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</si>
  <si>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</si>
  <si>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</si>
  <si>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</si>
  <si>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</si>
  <si>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</si>
  <si>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</si>
  <si>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</si>
  <si>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</si>
  <si>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</si>
  <si>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</si>
  <si>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</si>
  <si>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</si>
  <si>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</si>
  <si>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</si>
  <si>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</si>
  <si>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</si>
  <si>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</si>
  <si>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</si>
  <si>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</si>
  <si>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</si>
  <si>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</si>
  <si>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</si>
  <si>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</si>
  <si>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</si>
  <si>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</si>
  <si>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</si>
  <si>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</si>
  <si>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</si>
  <si>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</si>
  <si>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</si>
  <si>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</si>
  <si>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</si>
  <si>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</si>
  <si>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</si>
  <si>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</si>
  <si>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</si>
  <si>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</si>
  <si>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</si>
  <si>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</si>
  <si>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</si>
  <si>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</si>
  <si>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</si>
  <si>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</si>
  <si>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</si>
  <si>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</si>
  <si>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</si>
  <si>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</si>
  <si>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</si>
  <si>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</si>
  <si>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</si>
  <si>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</si>
  <si>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</si>
  <si>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</si>
  <si>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</si>
  <si>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</si>
  <si>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</si>
  <si>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</si>
  <si>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</si>
  <si>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</si>
  <si>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</si>
  <si>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</si>
  <si>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</si>
  <si>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</si>
  <si>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</si>
  <si>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</si>
  <si>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</si>
  <si>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</si>
  <si>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</si>
  <si>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</si>
  <si>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</si>
  <si>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</si>
  <si>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</si>
  <si>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</si>
  <si>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</si>
  <si>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</si>
  <si>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</si>
  <si>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</si>
  <si>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</si>
  <si>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</si>
  <si>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</si>
  <si>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</si>
  <si>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</si>
  <si>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</si>
  <si>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</si>
  <si>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</si>
  <si>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</si>
  <si>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</si>
  <si>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</si>
  <si>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</si>
  <si>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</si>
  <si>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</si>
  <si>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</si>
  <si>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</si>
  <si>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</si>
  <si>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</si>
  <si>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</si>
  <si>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</si>
  <si>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</si>
  <si>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</si>
  <si>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</si>
  <si>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</si>
  <si>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</si>
  <si>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</si>
  <si>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</si>
  <si>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</si>
  <si>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</si>
  <si>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</si>
  <si>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</si>
  <si>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</si>
  <si>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</si>
  <si>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</si>
  <si>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</si>
  <si>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</si>
  <si>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</si>
  <si>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</si>
  <si>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</si>
  <si>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</si>
  <si>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</si>
  <si>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</si>
  <si>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</si>
  <si>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</si>
  <si>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</si>
  <si>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</si>
  <si>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</si>
  <si>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</si>
  <si>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</si>
  <si>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</si>
  <si>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</si>
  <si>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</si>
  <si>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</si>
  <si>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</si>
  <si>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</si>
  <si>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</si>
  <si>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</si>
  <si>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</si>
  <si>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</si>
  <si>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</si>
  <si>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</si>
  <si>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</si>
  <si>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</si>
  <si>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</si>
  <si>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</si>
  <si>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</si>
  <si>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</si>
  <si>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</si>
  <si>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</si>
  <si>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</si>
  <si>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</si>
  <si>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</si>
  <si>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</si>
  <si>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</si>
  <si>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</si>
  <si>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</si>
  <si>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</si>
  <si>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</si>
  <si>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</si>
  <si>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</si>
  <si>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</si>
  <si>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</si>
  <si>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</si>
  <si>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</si>
  <si>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</si>
  <si>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</si>
  <si>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</si>
  <si>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</si>
  <si>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</si>
  <si>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</si>
  <si>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</si>
  <si>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</si>
  <si>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</si>
  <si>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</si>
  <si>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</si>
  <si>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</si>
  <si>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</si>
  <si>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</si>
  <si>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</si>
  <si>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</si>
  <si>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</si>
  <si>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</si>
  <si>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</si>
  <si>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</si>
  <si>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</si>
  <si>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</si>
  <si>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</si>
  <si>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</si>
  <si>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</si>
  <si>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</si>
  <si>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</si>
  <si>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</si>
  <si>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</si>
  <si>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</si>
  <si>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</si>
  <si>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</si>
  <si>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</si>
  <si>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</si>
  <si>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</si>
  <si>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</si>
  <si>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</si>
  <si>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</si>
  <si>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</si>
  <si>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</si>
  <si>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</si>
  <si>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</si>
  <si>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</si>
  <si>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</si>
  <si>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</si>
  <si>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</si>
  <si>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</si>
  <si>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</si>
  <si>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</si>
  <si>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</si>
  <si>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</si>
  <si>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</si>
  <si>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</si>
  <si>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</si>
  <si>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</si>
  <si>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</si>
  <si>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</si>
  <si>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</si>
  <si>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</si>
  <si>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</si>
  <si>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</si>
  <si>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</si>
  <si>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</si>
  <si>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</si>
  <si>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</si>
  <si>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</si>
  <si>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</si>
  <si>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</si>
  <si>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</si>
  <si>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</si>
  <si>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</si>
  <si>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</si>
  <si>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</si>
  <si>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</si>
  <si>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</si>
  <si>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</si>
  <si>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</si>
  <si>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</si>
  <si>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</si>
  <si>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</si>
  <si>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</si>
  <si>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</si>
  <si>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</si>
  <si>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</si>
  <si>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</si>
  <si>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</si>
  <si>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</si>
  <si>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</si>
  <si>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</si>
  <si>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</si>
  <si>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</si>
  <si>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</si>
  <si>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</si>
  <si>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</si>
  <si>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</si>
  <si>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</si>
  <si>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</si>
  <si>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</si>
  <si>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</si>
  <si>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</si>
  <si>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</si>
  <si>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</si>
  <si>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</si>
  <si>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</si>
  <si>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</si>
  <si>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</si>
  <si>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</si>
  <si>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</si>
  <si>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</si>
  <si>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</si>
  <si>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</si>
  <si>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</si>
  <si>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</si>
  <si>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</si>
  <si>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</si>
  <si>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</si>
  <si>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</si>
  <si>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</si>
  <si>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</si>
  <si>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</si>
  <si>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</si>
  <si>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</si>
  <si>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</si>
  <si>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</si>
  <si>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</si>
  <si>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</si>
  <si>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</si>
  <si>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</si>
  <si>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</si>
  <si>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</si>
  <si>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</si>
  <si>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</si>
  <si>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</si>
  <si>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</si>
  <si>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</si>
  <si>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</si>
  <si>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</si>
  <si>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</si>
  <si>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</si>
  <si>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</si>
  <si>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</si>
  <si>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</si>
  <si>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</si>
  <si>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</si>
  <si>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</si>
  <si>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</si>
  <si>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</si>
  <si>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</si>
  <si>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</si>
  <si>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</si>
  <si>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</si>
  <si>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</si>
  <si>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</si>
  <si>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</si>
  <si>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</si>
  <si>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</si>
  <si>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</si>
  <si>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</si>
  <si>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</si>
  <si>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</si>
  <si>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</si>
  <si>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</si>
  <si>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</si>
  <si>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</si>
  <si>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</si>
  <si>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</si>
  <si>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</si>
  <si>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</si>
  <si>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</si>
  <si>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</si>
  <si>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</si>
  <si>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</si>
  <si>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</si>
  <si>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</si>
  <si>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</si>
  <si>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</si>
  <si>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</si>
  <si>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</si>
  <si>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</si>
  <si>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</si>
  <si>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</si>
  <si>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</si>
  <si>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</si>
  <si>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</si>
  <si>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</si>
  <si>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</si>
  <si>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</si>
  <si>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</si>
  <si>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</si>
  <si>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</si>
  <si>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</si>
  <si>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</si>
  <si>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</si>
  <si>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</si>
  <si>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</si>
  <si>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</si>
  <si>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</si>
  <si>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</si>
  <si>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</si>
  <si>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</si>
  <si>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</si>
  <si>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</si>
  <si>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</si>
  <si>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</si>
  <si>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</si>
  <si>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</si>
  <si>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</si>
  <si>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</si>
  <si>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</si>
  <si>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</si>
  <si>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</si>
  <si>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</si>
  <si>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</si>
  <si>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</si>
  <si>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</si>
  <si>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</si>
  <si>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</si>
  <si>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</si>
  <si>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</si>
  <si>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</si>
  <si>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</si>
  <si>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</si>
  <si>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</si>
  <si>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</si>
  <si>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</si>
  <si>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</si>
  <si>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</si>
  <si>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</si>
  <si>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</si>
  <si>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</si>
  <si>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</si>
  <si>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</si>
  <si>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</si>
  <si>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</si>
  <si>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</si>
  <si>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</si>
  <si>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</si>
  <si>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</si>
  <si>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</si>
  <si>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</si>
  <si>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</si>
  <si>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</si>
  <si>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</si>
  <si>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</si>
  <si>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</si>
  <si>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</si>
  <si>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</si>
  <si>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</si>
  <si>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</si>
  <si>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</si>
  <si>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</si>
  <si>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</si>
  <si>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</si>
  <si>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</si>
  <si>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</si>
  <si>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</si>
  <si>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</si>
  <si>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</si>
  <si>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</si>
  <si>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</si>
  <si>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</si>
  <si>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</si>
  <si>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</si>
  <si>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</si>
  <si>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</si>
  <si>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</si>
  <si>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</si>
  <si>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</si>
  <si>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</si>
  <si>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</si>
  <si>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</si>
  <si>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</si>
  <si>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</si>
  <si>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</si>
  <si>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</si>
  <si>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</si>
  <si>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</si>
  <si>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</si>
  <si>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</si>
  <si>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</si>
  <si>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</si>
  <si>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</si>
  <si>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</si>
  <si>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</si>
  <si>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</si>
  <si>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</si>
  <si>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</si>
  <si>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</si>
  <si>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</si>
  <si>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</si>
  <si>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</si>
  <si>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</si>
  <si>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</si>
  <si>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</si>
  <si>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</si>
  <si>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</si>
  <si>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</si>
  <si>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</si>
  <si>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</si>
  <si>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</si>
  <si>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</si>
  <si>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</si>
  <si>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</si>
  <si>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</si>
  <si>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</si>
  <si>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</si>
  <si>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</si>
  <si>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</si>
  <si>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</si>
  <si>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</si>
  <si>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</si>
  <si>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</si>
  <si>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</si>
  <si>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</si>
  <si>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</si>
  <si>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</si>
  <si>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</si>
  <si>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</si>
  <si>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</si>
  <si>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</si>
  <si>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</si>
  <si>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</si>
  <si>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</si>
  <si>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</si>
  <si>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</si>
  <si>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</si>
  <si>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</si>
  <si>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</si>
  <si>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</si>
  <si>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</si>
  <si>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</si>
  <si>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</si>
  <si>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</si>
  <si>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</si>
  <si>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</si>
  <si>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</si>
  <si>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</si>
  <si>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</si>
  <si>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</si>
  <si>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</si>
  <si>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</si>
  <si>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</si>
  <si>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</si>
  <si>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</si>
  <si>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</si>
  <si>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</si>
  <si>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</si>
  <si>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</si>
  <si>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</si>
  <si>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</si>
  <si>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</si>
  <si>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</si>
  <si>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</si>
  <si>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</si>
  <si>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</si>
  <si>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</si>
  <si>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</si>
  <si>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</si>
  <si>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</si>
  <si>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</si>
  <si>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</si>
  <si>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</si>
  <si>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</si>
  <si>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</si>
  <si>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</si>
  <si>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</si>
  <si>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</si>
  <si>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</si>
  <si>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</si>
  <si>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</si>
  <si>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</si>
  <si>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</si>
  <si>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</si>
  <si>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</si>
  <si>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</si>
  <si>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</si>
  <si>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</si>
  <si>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</si>
  <si>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</si>
  <si>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</si>
  <si>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</si>
  <si>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</si>
  <si>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</si>
  <si>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</si>
  <si>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</si>
  <si>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</si>
  <si>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</si>
  <si>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</si>
  <si>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</si>
  <si>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</si>
  <si>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</si>
  <si>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</si>
  <si>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</si>
  <si>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</si>
  <si>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</si>
  <si>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</si>
  <si>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</si>
  <si>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</si>
  <si>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</si>
  <si>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</si>
  <si>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</si>
  <si>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</si>
  <si>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</si>
  <si>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</si>
  <si>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</si>
  <si>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</si>
  <si>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</si>
  <si>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</si>
  <si>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</si>
  <si>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</si>
  <si>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</si>
  <si>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</si>
  <si>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</si>
  <si>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</si>
  <si>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</si>
  <si>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</si>
  <si>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</si>
  <si>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</si>
  <si>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</si>
  <si>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</si>
  <si>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</si>
  <si>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</si>
  <si>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</si>
  <si>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</si>
  <si>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</si>
  <si>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</si>
  <si>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</si>
  <si>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</si>
  <si>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</si>
  <si>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</si>
  <si>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</si>
  <si>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</si>
  <si>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</si>
  <si>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</si>
  <si>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</si>
  <si>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</si>
  <si>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</si>
  <si>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</si>
  <si>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</si>
  <si>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</si>
  <si>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</si>
  <si>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</si>
  <si>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</si>
  <si>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</si>
  <si>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</si>
  <si>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</si>
  <si>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</si>
  <si>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</si>
  <si>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</si>
  <si>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</si>
  <si>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</si>
  <si>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</si>
  <si>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</si>
  <si>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</si>
  <si>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</si>
  <si>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</si>
  <si>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</si>
  <si>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</si>
  <si>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</si>
  <si>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</si>
  <si>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</si>
  <si>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</si>
  <si>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</si>
  <si>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</si>
  <si>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</si>
  <si>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</si>
  <si>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</si>
  <si>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</si>
  <si>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</si>
  <si>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</si>
  <si>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</si>
  <si>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</si>
  <si>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</si>
  <si>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</si>
  <si>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</si>
  <si>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</si>
  <si>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</si>
  <si>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</si>
  <si>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</si>
  <si>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</si>
  <si>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</si>
  <si>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</si>
  <si>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</si>
  <si>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</si>
  <si>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</si>
  <si>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</si>
  <si>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</si>
  <si>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</si>
  <si>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</si>
  <si>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</si>
  <si>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</si>
  <si>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</si>
  <si>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</si>
  <si>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</si>
  <si>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</si>
  <si>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</si>
  <si>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</si>
  <si>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</si>
  <si>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</si>
  <si>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</si>
  <si>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</si>
  <si>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</si>
  <si>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</si>
  <si>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</si>
  <si>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</si>
  <si>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</si>
  <si>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</si>
  <si>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</si>
  <si>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</si>
  <si>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</si>
  <si>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</si>
  <si>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</si>
  <si>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</si>
  <si>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</si>
  <si>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</si>
  <si>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</si>
  <si>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</si>
  <si>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</si>
  <si>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</si>
  <si>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</si>
  <si>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</si>
  <si>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</si>
  <si>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</si>
  <si>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</si>
  <si>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</si>
  <si>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</si>
  <si>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</si>
  <si>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</si>
  <si>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</si>
  <si>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</si>
  <si>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</si>
  <si>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</si>
  <si>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</si>
  <si>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</si>
  <si>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</si>
  <si>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</si>
  <si>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</si>
  <si>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</si>
  <si>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</si>
  <si>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</si>
  <si>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</si>
  <si>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</si>
  <si>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</si>
  <si>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</si>
  <si>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</si>
  <si>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</si>
  <si>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</si>
  <si>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</si>
  <si>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</si>
  <si>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</si>
  <si>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</si>
  <si>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</si>
  <si>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</si>
  <si>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</si>
  <si>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</si>
  <si>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</si>
  <si>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</si>
  <si>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</si>
  <si>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</si>
  <si>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</si>
  <si>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</si>
  <si>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</si>
  <si>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</si>
  <si>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</si>
  <si>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</si>
  <si>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</si>
  <si>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</si>
  <si>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</si>
  <si>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</si>
  <si>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</si>
  <si>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</si>
  <si>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</si>
  <si>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</si>
  <si>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</si>
  <si>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</si>
  <si>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</si>
  <si>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</si>
  <si>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</si>
  <si>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</si>
  <si>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</si>
  <si>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</si>
  <si>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</si>
  <si>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</si>
  <si>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</si>
  <si>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</si>
  <si>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</si>
  <si>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</si>
  <si>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</si>
  <si>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</si>
  <si>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</si>
  <si>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</si>
  <si>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</si>
  <si>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</si>
  <si>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</si>
  <si>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</si>
  <si>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</si>
  <si>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</si>
  <si>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</si>
  <si>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</si>
  <si>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</si>
  <si>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</si>
  <si>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</si>
  <si>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</si>
  <si>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</si>
  <si>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</si>
  <si>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</si>
  <si>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</si>
  <si>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</si>
  <si>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</si>
  <si>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</si>
  <si>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</si>
  <si>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</si>
  <si>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</si>
  <si>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</si>
  <si>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</si>
  <si>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</si>
  <si>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</si>
  <si>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</si>
  <si>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</si>
  <si>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</si>
  <si>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</si>
  <si>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</si>
  <si>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</si>
  <si>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</si>
  <si>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</si>
  <si>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</si>
  <si>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</si>
  <si>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</si>
  <si>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</si>
  <si>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</si>
  <si>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</si>
  <si>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</si>
  <si>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</si>
  <si>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</si>
  <si>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</si>
  <si>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</si>
  <si>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</si>
  <si>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</si>
  <si>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</si>
  <si>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</si>
  <si>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</si>
  <si>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</si>
  <si>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</si>
  <si>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</si>
  <si>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</si>
  <si>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</si>
  <si>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</si>
  <si>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</si>
  <si>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</si>
  <si>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</si>
  <si>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</si>
  <si>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</si>
  <si>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</si>
  <si>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</si>
  <si>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</si>
  <si>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</si>
  <si>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</si>
  <si>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</si>
  <si>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</si>
  <si>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</si>
  <si>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</si>
  <si>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</si>
  <si>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</si>
  <si>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</si>
  <si>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</si>
  <si>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</si>
  <si>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</si>
  <si>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</si>
  <si>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</si>
  <si>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</si>
  <si>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</si>
  <si>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</si>
  <si>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</si>
  <si>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</si>
  <si>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</si>
  <si>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</si>
  <si>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</si>
  <si>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</si>
  <si>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</si>
  <si>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</si>
  <si>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</si>
  <si>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</si>
  <si>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</si>
  <si>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</si>
  <si>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</si>
  <si>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</si>
  <si>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</si>
  <si>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</si>
  <si>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</si>
  <si>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</si>
  <si>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</si>
  <si>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</si>
  <si>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</si>
  <si>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</si>
  <si>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</si>
  <si>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</si>
  <si>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</si>
  <si>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</si>
  <si>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</si>
  <si>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</si>
  <si>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</si>
  <si>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</si>
  <si>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</si>
  <si>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</si>
  <si>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</si>
  <si>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</si>
  <si>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</si>
  <si>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</si>
  <si>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</si>
  <si>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</si>
  <si>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</si>
  <si>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</si>
  <si>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</si>
  <si>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</si>
  <si>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</si>
  <si>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</si>
  <si>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</si>
  <si>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</si>
  <si>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</si>
  <si>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</si>
  <si>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</si>
  <si>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</si>
  <si>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</si>
  <si>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</si>
  <si>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</si>
  <si>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</si>
  <si>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</si>
  <si>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</si>
  <si>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</si>
  <si>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</si>
  <si>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</si>
  <si>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</si>
  <si>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</si>
  <si>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</si>
  <si>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</si>
  <si>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</si>
  <si>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</si>
  <si>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</si>
  <si>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</si>
  <si>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</si>
  <si>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</si>
  <si>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</si>
  <si>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</si>
  <si>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</si>
  <si>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</si>
  <si>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</si>
  <si>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</si>
  <si>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</si>
  <si>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</si>
  <si>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</si>
  <si>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</si>
  <si>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</si>
  <si>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</si>
  <si>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</si>
  <si>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</si>
  <si>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</si>
  <si>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</si>
  <si>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</si>
  <si>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</si>
  <si>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</si>
  <si>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</si>
  <si>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</si>
  <si>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</si>
  <si>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</si>
  <si>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</si>
  <si>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</si>
  <si>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</si>
  <si>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</si>
  <si>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</si>
  <si>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</si>
  <si>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</si>
  <si>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</si>
  <si>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</si>
  <si>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</si>
  <si>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</si>
  <si>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</si>
  <si>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</si>
  <si>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</si>
  <si>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</si>
  <si>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</si>
  <si>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</si>
  <si>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</si>
  <si>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</si>
  <si>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</si>
  <si>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</si>
  <si>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</si>
  <si>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</si>
  <si>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</si>
  <si>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</si>
  <si>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</si>
  <si>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</si>
  <si>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</si>
  <si>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</si>
  <si>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</si>
  <si>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</si>
  <si>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</si>
  <si>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</si>
  <si>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</si>
  <si>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</si>
  <si>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</si>
  <si>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</si>
  <si>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</si>
  <si>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</si>
  <si>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</si>
  <si>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</si>
  <si>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</si>
  <si>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</si>
  <si>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</si>
  <si>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</si>
  <si>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</si>
  <si>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</si>
  <si>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</si>
  <si>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</si>
  <si>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</si>
  <si>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</si>
  <si>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</si>
  <si>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</si>
  <si>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</si>
  <si>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</si>
  <si>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</si>
  <si>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</si>
  <si>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</si>
  <si>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</si>
  <si>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</si>
  <si>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</si>
  <si>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</si>
  <si>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</si>
  <si>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</si>
  <si>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</si>
  <si>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</si>
  <si>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</si>
  <si>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</si>
  <si>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</si>
  <si>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</si>
  <si>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</si>
  <si>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</si>
  <si>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</si>
  <si>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</si>
  <si>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</si>
  <si>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</si>
  <si>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</si>
  <si>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</si>
  <si>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</si>
  <si>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</si>
  <si>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</si>
  <si>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</si>
  <si>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</si>
  <si>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</si>
  <si>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</si>
  <si>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</si>
  <si>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</si>
  <si>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</si>
  <si>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</si>
  <si>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</si>
  <si>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</si>
  <si>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</si>
  <si>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</si>
  <si>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</si>
  <si>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</si>
  <si>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</si>
  <si>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</si>
  <si>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</si>
  <si>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</si>
  <si>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</si>
  <si>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</si>
  <si>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</si>
  <si>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</si>
  <si>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</si>
  <si>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</si>
  <si>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</si>
  <si>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</si>
  <si>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</si>
  <si>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</si>
  <si>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</si>
  <si>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</si>
  <si>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</si>
  <si>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</si>
  <si>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</si>
  <si>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</si>
  <si>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</si>
  <si>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</si>
  <si>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</si>
  <si>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</si>
  <si>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</si>
  <si>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</si>
  <si>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</si>
  <si>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</si>
  <si>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</si>
  <si>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</si>
  <si>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</si>
  <si>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</si>
  <si>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</si>
  <si>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</si>
  <si>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</si>
  <si>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</si>
  <si>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</si>
  <si>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</si>
  <si>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</si>
  <si>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</si>
  <si>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</si>
  <si>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</si>
  <si>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</si>
  <si>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</si>
  <si>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</si>
  <si>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</si>
  <si>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</si>
  <si>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</si>
  <si>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</si>
  <si>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</si>
  <si>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</si>
  <si>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</si>
  <si>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</si>
  <si>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</si>
  <si>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</si>
  <si>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</si>
  <si>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</si>
  <si>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</si>
  <si>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</si>
  <si>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</si>
  <si>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</si>
  <si>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</si>
  <si>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</si>
  <si>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</si>
  <si>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</si>
  <si>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</si>
  <si>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</si>
  <si>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</si>
  <si>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</si>
  <si>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</si>
  <si>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</si>
  <si>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</si>
  <si>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</si>
  <si>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</si>
  <si>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</si>
  <si>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</si>
  <si>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</si>
  <si>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</si>
  <si>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</si>
  <si>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</si>
  <si>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</si>
  <si>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</si>
  <si>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</si>
  <si>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</si>
  <si>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</si>
  <si>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</si>
  <si>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</si>
  <si>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</si>
  <si>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</si>
  <si>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</si>
  <si>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</si>
  <si>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</si>
  <si>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</si>
  <si>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</si>
  <si>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</si>
  <si>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</si>
  <si>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</si>
  <si>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</si>
  <si>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</si>
  <si>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</si>
  <si>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</si>
  <si>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</si>
  <si>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</si>
  <si>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</si>
  <si>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</si>
  <si>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</si>
  <si>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</si>
  <si>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</si>
  <si>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</si>
  <si>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</si>
  <si>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</si>
  <si>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</si>
  <si>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</si>
  <si>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</si>
  <si>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</si>
  <si>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</si>
  <si>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</si>
  <si>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</si>
  <si>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</si>
  <si>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</si>
  <si>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</si>
  <si>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</si>
  <si>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</si>
  <si>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</si>
  <si>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</si>
  <si>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</si>
  <si>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</si>
  <si>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</si>
  <si>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</si>
  <si>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</si>
  <si>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</si>
  <si>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</si>
  <si>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</si>
  <si>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</si>
  <si>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</si>
  <si>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</si>
  <si>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</si>
  <si>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</si>
  <si>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</si>
  <si>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</si>
  <si>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</si>
  <si>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</si>
  <si>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</si>
  <si>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</si>
  <si>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</si>
  <si>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</si>
  <si>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</si>
  <si>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</si>
  <si>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</si>
  <si>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</si>
  <si>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</si>
  <si>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</si>
  <si>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</si>
  <si>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</si>
  <si>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</si>
  <si>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</si>
  <si>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</si>
  <si>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</si>
  <si>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</si>
  <si>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</si>
  <si>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</si>
  <si>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</si>
  <si>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</si>
  <si>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</si>
  <si>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</si>
  <si>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</si>
  <si>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</si>
  <si>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</si>
  <si>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</si>
  <si>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</si>
  <si>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</si>
  <si>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</si>
  <si>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</si>
  <si>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</si>
  <si>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</si>
  <si>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</si>
  <si>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</si>
  <si>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</si>
  <si>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</si>
  <si>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</si>
  <si>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</si>
  <si>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</si>
  <si>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</si>
  <si>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</si>
  <si>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</si>
  <si>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</si>
  <si>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</si>
  <si>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</si>
  <si>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</si>
  <si>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</si>
  <si>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</si>
  <si>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</si>
  <si>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</si>
  <si>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</si>
  <si>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</si>
  <si>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</si>
  <si>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</si>
  <si>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</si>
  <si>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</si>
  <si>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</si>
  <si>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</si>
  <si>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</si>
  <si>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</si>
  <si>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</si>
  <si>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</si>
  <si>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</si>
  <si>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</si>
  <si>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</si>
  <si>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</si>
  <si>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</si>
  <si>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</si>
  <si>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</si>
  <si>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</si>
  <si>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</si>
  <si>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</si>
  <si>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</si>
  <si>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</si>
  <si>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</si>
  <si>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</si>
  <si>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</si>
  <si>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</si>
  <si>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</si>
  <si>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</si>
  <si>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</si>
  <si>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</si>
  <si>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</si>
  <si>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</si>
  <si>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</si>
  <si>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</si>
  <si>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</si>
  <si>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</si>
  <si>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</si>
  <si>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</si>
  <si>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</si>
  <si>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</si>
  <si>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</si>
  <si>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</si>
  <si>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</si>
  <si>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</si>
  <si>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</si>
  <si>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</si>
  <si>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</si>
  <si>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</si>
  <si>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</si>
  <si>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</si>
  <si>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</si>
  <si>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</si>
  <si>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</si>
  <si>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</si>
  <si>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</si>
  <si>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</si>
  <si>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</si>
  <si>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</si>
  <si>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</si>
  <si>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</si>
  <si>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</si>
  <si>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</si>
  <si>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</si>
  <si>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</si>
  <si>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</si>
  <si>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</si>
  <si>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</si>
  <si>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</si>
  <si>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</si>
  <si>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</si>
  <si>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</si>
  <si>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</si>
  <si>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</si>
  <si>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</si>
  <si>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</si>
  <si>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</si>
  <si>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</si>
  <si>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</si>
  <si>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</si>
  <si>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</si>
  <si>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</si>
  <si>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</si>
  <si>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</si>
  <si>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</si>
  <si>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</si>
  <si>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</si>
  <si>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</si>
  <si>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</si>
  <si>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</si>
  <si>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</si>
  <si>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</si>
  <si>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</si>
  <si>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</si>
  <si>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</si>
  <si>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</si>
  <si>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</si>
  <si>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</si>
  <si>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</si>
  <si>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</si>
  <si>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</si>
  <si>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</si>
  <si>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</si>
  <si>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</si>
  <si>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</si>
  <si>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</si>
  <si>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</si>
  <si>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</si>
  <si>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</si>
  <si>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</si>
  <si>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</si>
  <si>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</si>
  <si>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</si>
  <si>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</si>
  <si>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</si>
  <si>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</si>
  <si>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</si>
  <si>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</si>
  <si>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</si>
  <si>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</si>
  <si>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</si>
  <si>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</si>
  <si>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</si>
  <si>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</si>
  <si>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</si>
  <si>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</si>
  <si>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</si>
  <si>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</si>
  <si>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</si>
  <si>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</si>
  <si>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</si>
  <si>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</si>
  <si>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</si>
  <si>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</si>
  <si>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</si>
  <si>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</si>
  <si>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</si>
  <si>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</si>
  <si>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</si>
  <si>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</si>
  <si>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</si>
  <si>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</si>
  <si>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</si>
  <si>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</si>
  <si>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</si>
  <si>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</si>
  <si>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</si>
  <si>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</si>
  <si>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</si>
  <si>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</si>
  <si>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</si>
  <si>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</si>
  <si>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</si>
  <si>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</si>
  <si>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</si>
  <si>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</si>
  <si>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</si>
  <si>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</si>
  <si>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</si>
  <si>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</si>
  <si>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</si>
  <si>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</si>
  <si>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</si>
  <si>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</si>
  <si>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</si>
  <si>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</si>
  <si>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</si>
  <si>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</si>
  <si>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</si>
  <si>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</si>
  <si>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</si>
  <si>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</si>
  <si>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</si>
  <si>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</si>
  <si>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</si>
  <si>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</si>
  <si>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</si>
  <si>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</si>
  <si>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</si>
  <si>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</si>
  <si>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</si>
  <si>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</si>
  <si>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</si>
  <si>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</si>
  <si>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</si>
  <si>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</si>
  <si>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</si>
  <si>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</si>
  <si>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</si>
  <si>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</si>
  <si>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</si>
  <si>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</si>
  <si>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</si>
  <si>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</si>
  <si>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</si>
  <si>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</si>
  <si>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</si>
  <si>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</si>
  <si>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</si>
  <si>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</si>
  <si>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</si>
  <si>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</si>
  <si>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</si>
  <si>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</si>
  <si>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</si>
  <si>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</si>
  <si>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</si>
  <si>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</si>
  <si>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</si>
  <si>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</si>
  <si>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</si>
  <si>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</si>
  <si>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</si>
  <si>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</si>
  <si>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</si>
  <si>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</si>
  <si>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</si>
  <si>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</si>
  <si>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</si>
  <si>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</si>
  <si>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</si>
  <si>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</si>
  <si>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</si>
  <si>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</si>
  <si>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</si>
  <si>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</si>
  <si>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</si>
  <si>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</si>
  <si>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</si>
  <si>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</si>
  <si>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</si>
  <si>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</si>
  <si>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</si>
  <si>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</si>
  <si>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</si>
  <si>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</si>
  <si>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</si>
  <si>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</si>
  <si>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</si>
  <si>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</si>
  <si>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</si>
  <si>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</si>
  <si>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</si>
  <si>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</si>
  <si>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</si>
  <si>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</si>
  <si>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</si>
  <si>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</si>
  <si>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</si>
  <si>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</si>
  <si>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</si>
  <si>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</si>
  <si>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</si>
  <si>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</si>
  <si>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</si>
  <si>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</si>
  <si>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</si>
  <si>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</si>
  <si>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</si>
  <si>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</si>
  <si>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</si>
  <si>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</si>
  <si>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</si>
  <si>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</si>
  <si>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</si>
  <si>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</si>
  <si>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</si>
  <si>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</si>
  <si>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</si>
  <si>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</si>
  <si>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</si>
  <si>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</si>
  <si>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</si>
  <si>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</si>
  <si>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</si>
  <si>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</si>
  <si>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</si>
  <si>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</si>
  <si>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</si>
  <si>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</si>
  <si>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</si>
  <si>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</si>
  <si>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</si>
  <si>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</si>
  <si>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</si>
  <si>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</si>
  <si>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</si>
  <si>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</si>
  <si>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</si>
  <si>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</si>
  <si>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</si>
  <si>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</si>
  <si>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</si>
  <si>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</si>
  <si>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</si>
  <si>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</si>
  <si>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</si>
  <si>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</si>
  <si>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</si>
  <si>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</si>
  <si>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</si>
  <si>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</si>
  <si>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</si>
  <si>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</si>
  <si>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</si>
  <si>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</si>
  <si>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</si>
  <si>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</si>
  <si>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</si>
  <si>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</si>
  <si>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</si>
  <si>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</si>
  <si>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</si>
  <si>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</si>
  <si>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</si>
  <si>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</si>
  <si>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</si>
  <si>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</si>
  <si>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</si>
  <si>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</si>
  <si>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</si>
  <si>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</si>
  <si>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</si>
  <si>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</si>
  <si>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</si>
  <si>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</si>
  <si>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</si>
  <si>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</si>
  <si>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</si>
  <si>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</si>
  <si>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</si>
  <si>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</si>
  <si>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</si>
  <si>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</si>
  <si>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</si>
  <si>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</si>
  <si>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</si>
  <si>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</si>
  <si>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</si>
  <si>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</si>
  <si>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</si>
  <si>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</si>
  <si>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</si>
  <si>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</si>
  <si>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</si>
  <si>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</si>
  <si>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</si>
  <si>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</si>
  <si>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</si>
  <si>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</si>
  <si>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</si>
  <si>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</si>
  <si>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</si>
  <si>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</si>
  <si>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</si>
  <si>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</si>
  <si>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</si>
  <si>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</si>
  <si>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</si>
  <si>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</si>
  <si>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</si>
  <si>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</si>
  <si>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</si>
  <si>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</si>
  <si>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</si>
  <si>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</si>
  <si>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</si>
  <si>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</si>
  <si>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</si>
  <si>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</si>
  <si>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</si>
  <si>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</si>
  <si>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</si>
  <si>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</si>
  <si>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</si>
  <si>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</si>
  <si>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</si>
  <si>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</si>
  <si>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</si>
  <si>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</si>
  <si>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</si>
  <si>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</si>
  <si>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</si>
  <si>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</si>
  <si>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</si>
  <si>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</si>
  <si>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</si>
  <si>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</si>
  <si>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</si>
  <si>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</si>
  <si>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</si>
  <si>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</si>
  <si>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</si>
  <si>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</si>
  <si>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</si>
  <si>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</si>
  <si>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</si>
  <si>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</si>
  <si>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</si>
  <si>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</si>
  <si>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</si>
  <si>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</si>
  <si>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</si>
  <si>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</si>
  <si>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</si>
  <si>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</si>
  <si>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</si>
  <si>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</si>
  <si>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</si>
  <si>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</si>
  <si>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</si>
  <si>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</si>
  <si>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</si>
  <si>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</si>
  <si>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</si>
  <si>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</si>
  <si>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</si>
  <si>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</si>
  <si>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</si>
  <si>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</si>
  <si>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</si>
  <si>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</si>
  <si>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</si>
  <si>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</si>
  <si>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</si>
  <si>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</si>
  <si>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</si>
  <si>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</si>
  <si>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</si>
  <si>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</si>
  <si>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</si>
  <si>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</si>
  <si>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</si>
  <si>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</si>
  <si>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</si>
  <si>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</si>
  <si>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</si>
  <si>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</si>
  <si>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</si>
  <si>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</si>
  <si>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</si>
  <si>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</si>
  <si>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</si>
  <si>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</si>
  <si>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</si>
  <si>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</si>
  <si>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</si>
  <si>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</si>
  <si>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</si>
  <si>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</si>
  <si>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</si>
  <si>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</si>
  <si>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</si>
  <si>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</si>
  <si>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</si>
  <si>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</si>
  <si>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</si>
  <si>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</si>
  <si>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</si>
  <si>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</si>
  <si>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</si>
  <si>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</si>
  <si>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</si>
  <si>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</si>
  <si>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</si>
  <si>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</si>
  <si>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</si>
  <si>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</si>
  <si>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</si>
  <si>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</si>
  <si>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</si>
  <si>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</si>
  <si>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</si>
  <si>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</si>
  <si>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</si>
  <si>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</si>
  <si>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</si>
  <si>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</si>
  <si>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</si>
  <si>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</si>
  <si>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</si>
  <si>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</si>
  <si>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</si>
  <si>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</si>
  <si>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</si>
  <si>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</si>
  <si>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</si>
  <si>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</si>
  <si>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</si>
  <si>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</si>
  <si>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</si>
  <si>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</si>
  <si>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</si>
  <si>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</si>
  <si>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</si>
  <si>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</si>
  <si>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</si>
  <si>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</si>
  <si>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</si>
  <si>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</si>
  <si>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</si>
  <si>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</si>
  <si>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</si>
  <si>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</si>
  <si>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</si>
  <si>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</si>
  <si>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</si>
  <si>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</si>
  <si>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</si>
  <si>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</si>
  <si>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</si>
  <si>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</si>
  <si>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</si>
  <si>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</si>
  <si>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</si>
  <si>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</si>
  <si>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</si>
  <si>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</si>
  <si>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</si>
  <si>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</si>
  <si>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</si>
  <si>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</si>
  <si>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</si>
  <si>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</si>
  <si>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</si>
  <si>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</si>
  <si>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</si>
  <si>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</si>
  <si>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</si>
  <si>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</si>
  <si>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</si>
  <si>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</si>
  <si>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</si>
  <si>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</si>
  <si>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</si>
  <si>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</si>
  <si>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</si>
  <si>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</si>
  <si>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</si>
  <si>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</si>
  <si>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</si>
  <si>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</si>
  <si>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</si>
  <si>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</si>
  <si>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</si>
  <si>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</si>
  <si>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</si>
  <si>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</si>
  <si>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</si>
  <si>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</si>
  <si>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</si>
  <si>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</si>
  <si>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</si>
  <si>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</si>
  <si>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</si>
  <si>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</si>
  <si>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</si>
  <si>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</si>
  <si>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</si>
  <si>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</si>
  <si>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</si>
  <si>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</si>
  <si>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</si>
  <si>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</si>
  <si>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</si>
  <si>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</si>
  <si>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</si>
  <si>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</si>
  <si>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</si>
  <si>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</si>
  <si>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</si>
  <si>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</si>
  <si>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</si>
  <si>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</si>
  <si>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</si>
  <si>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</si>
  <si>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</si>
  <si>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</si>
  <si>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</si>
  <si>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</si>
  <si>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</si>
  <si>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</si>
  <si>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</si>
  <si>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</si>
  <si>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</si>
  <si>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</si>
  <si>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</si>
  <si>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</si>
  <si>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</si>
  <si>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</si>
  <si>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</si>
  <si>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</si>
  <si>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</si>
  <si>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</si>
  <si>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</si>
  <si>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</si>
  <si>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</si>
  <si>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</si>
  <si>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</si>
  <si>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</si>
  <si>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</si>
  <si>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</si>
  <si>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</si>
  <si>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</si>
  <si>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</si>
  <si>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</si>
  <si>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</si>
  <si>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</si>
  <si>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</si>
  <si>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</si>
  <si>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</si>
  <si>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</si>
  <si>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</si>
  <si>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</si>
  <si>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</si>
  <si>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</si>
  <si>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</si>
  <si>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</si>
  <si>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</si>
  <si>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</si>
  <si>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</si>
  <si>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</si>
  <si>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</si>
  <si>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</si>
  <si>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</si>
  <si>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</si>
  <si>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</si>
  <si>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</si>
  <si>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</si>
  <si>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</si>
  <si>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</si>
  <si>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</si>
  <si>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</si>
  <si>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</si>
  <si>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</si>
  <si>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</si>
  <si>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</si>
  <si>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</si>
  <si>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</si>
  <si>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</si>
  <si>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</si>
  <si>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</si>
  <si>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</si>
  <si>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</si>
  <si>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</si>
  <si>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</si>
  <si>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</si>
  <si>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</si>
  <si>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</si>
  <si>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</si>
  <si>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</si>
  <si>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</si>
  <si>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</si>
  <si>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</si>
  <si>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</si>
  <si>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</si>
  <si>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</si>
  <si>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</si>
  <si>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</si>
  <si>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</si>
  <si>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</si>
  <si>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</si>
  <si>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</si>
  <si>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</si>
  <si>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</si>
  <si>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</si>
  <si>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</si>
  <si>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</si>
  <si>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</si>
  <si>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</si>
  <si>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</si>
  <si>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</si>
  <si>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</si>
  <si>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</si>
  <si>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</si>
  <si>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</si>
  <si>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</si>
  <si>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</si>
  <si>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</si>
  <si>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</si>
  <si>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</si>
  <si>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</si>
  <si>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</si>
  <si>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</si>
  <si>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</si>
  <si>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</si>
  <si>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</si>
  <si>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</si>
  <si>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</si>
  <si>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</si>
  <si>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</si>
  <si>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</si>
  <si>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</si>
  <si>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</si>
  <si>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</si>
  <si>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</si>
  <si>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</si>
  <si>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</si>
  <si>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</si>
  <si>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</si>
  <si>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</si>
  <si>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</si>
  <si>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</si>
  <si>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</si>
  <si>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</si>
  <si>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</si>
  <si>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</si>
  <si>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</si>
  <si>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</si>
  <si>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</si>
  <si>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</si>
  <si>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</si>
  <si>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</si>
  <si>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</si>
  <si>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</si>
  <si>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</si>
  <si>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</si>
  <si>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</si>
  <si>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</si>
  <si>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</si>
  <si>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</si>
  <si>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</si>
  <si>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</si>
  <si>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</si>
  <si>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</si>
  <si>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</si>
  <si>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</si>
  <si>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</si>
  <si>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</si>
  <si>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</si>
  <si>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</si>
  <si>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</si>
  <si>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</si>
  <si>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</si>
  <si>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</si>
  <si>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</si>
  <si>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</si>
  <si>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</si>
  <si>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</si>
  <si>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</si>
  <si>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</si>
  <si>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</si>
  <si>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</si>
  <si>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</si>
  <si>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</si>
  <si>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</si>
  <si>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</si>
  <si>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</si>
  <si>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</si>
  <si>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</si>
  <si>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</si>
  <si>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</si>
  <si>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</si>
  <si>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</si>
  <si>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</si>
  <si>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</si>
  <si>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</si>
  <si>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</si>
  <si>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</si>
  <si>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</si>
  <si>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</si>
  <si>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</si>
  <si>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</si>
  <si>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</si>
  <si>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</si>
  <si>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</si>
  <si>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</si>
  <si>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</si>
  <si>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</si>
  <si>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</si>
  <si>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</si>
  <si>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</si>
  <si>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</si>
  <si>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</si>
  <si>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</si>
  <si>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</si>
  <si>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</si>
  <si>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</si>
  <si>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</si>
  <si>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</si>
  <si>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</si>
  <si>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</si>
  <si>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</si>
  <si>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</si>
  <si>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</si>
  <si>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</si>
  <si>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</si>
  <si>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</si>
  <si>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</si>
  <si>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</si>
  <si>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</si>
  <si>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</si>
  <si>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</si>
  <si>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</si>
  <si>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</si>
  <si>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</si>
  <si>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</si>
  <si>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</si>
  <si>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</si>
  <si>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</si>
  <si>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</si>
  <si>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</si>
  <si>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</si>
  <si>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</si>
  <si>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</si>
  <si>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</si>
  <si>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</si>
  <si>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</si>
  <si>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</si>
  <si>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</si>
  <si>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</si>
  <si>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</si>
  <si>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</si>
  <si>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</si>
  <si>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</si>
  <si>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</si>
  <si>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</si>
  <si>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</si>
  <si>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</si>
  <si>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</si>
  <si>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</si>
  <si>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</si>
  <si>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</si>
  <si>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</si>
  <si>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</si>
  <si>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</si>
  <si>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</si>
  <si>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</si>
  <si>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</si>
  <si>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</si>
  <si>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</si>
  <si>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</si>
  <si>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</si>
  <si>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</si>
  <si>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</si>
  <si>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</si>
  <si>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</si>
  <si>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</si>
  <si>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</si>
  <si>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</si>
  <si>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</si>
  <si>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</si>
  <si>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</si>
  <si>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</si>
  <si>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</si>
  <si>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</si>
  <si>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</si>
  <si>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</si>
  <si>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</si>
  <si>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</si>
  <si>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</si>
  <si>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</si>
  <si>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</si>
  <si>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</si>
  <si>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</si>
  <si>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</si>
  <si>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</si>
  <si>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</si>
  <si>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</si>
  <si>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</si>
  <si>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</si>
  <si>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</si>
  <si>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</si>
  <si>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</si>
  <si>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</si>
  <si>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</si>
  <si>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</si>
  <si>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</si>
  <si>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</si>
  <si>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</si>
  <si>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</si>
  <si>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</si>
  <si>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</si>
  <si>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</si>
  <si>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</si>
  <si>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</si>
  <si>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</si>
  <si>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</si>
  <si>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</si>
  <si>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</si>
  <si>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</si>
  <si>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</si>
  <si>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</si>
  <si>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</si>
  <si>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</si>
  <si>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</si>
  <si>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</si>
  <si>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</si>
  <si>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</si>
  <si>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</si>
  <si>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</si>
  <si>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</si>
  <si>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</si>
  <si>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</si>
  <si>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</si>
  <si>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</si>
  <si>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</si>
  <si>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</si>
  <si>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</si>
  <si>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</si>
  <si>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</si>
  <si>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</si>
  <si>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</si>
  <si>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</si>
  <si>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</si>
  <si>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</si>
  <si>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</si>
  <si>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</si>
  <si>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</si>
  <si>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</si>
  <si>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</si>
  <si>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</si>
  <si>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</si>
  <si>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</si>
  <si>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</si>
  <si>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</si>
  <si>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</si>
  <si>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</si>
  <si>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</si>
  <si>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</si>
  <si>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</si>
  <si>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</si>
  <si>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</si>
  <si>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</si>
  <si>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</si>
  <si>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</si>
  <si>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</si>
  <si>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</si>
  <si>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</si>
  <si>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</si>
  <si>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</si>
  <si>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</si>
  <si>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</si>
  <si>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</si>
  <si>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</si>
  <si>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</si>
  <si>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</si>
  <si>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</si>
  <si>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</si>
  <si>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</si>
  <si>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</si>
  <si>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</si>
  <si>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</si>
  <si>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</si>
  <si>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</si>
  <si>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</si>
  <si>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</si>
  <si>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</si>
  <si>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</si>
  <si>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</si>
  <si>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</si>
  <si>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</si>
  <si>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</si>
  <si>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</si>
  <si>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</si>
  <si>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</si>
  <si>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</si>
  <si>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</si>
  <si>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</si>
  <si>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</si>
  <si>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</si>
  <si>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</si>
  <si>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</si>
  <si>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</si>
  <si>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</si>
  <si>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</si>
  <si>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</si>
  <si>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</si>
  <si>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</si>
  <si>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</si>
  <si>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</si>
  <si>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</si>
  <si>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</si>
  <si>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</si>
  <si>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</si>
  <si>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</si>
  <si>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</si>
  <si>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</si>
  <si>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</si>
  <si>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</si>
  <si>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</si>
  <si>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</si>
  <si>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</si>
  <si>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</si>
  <si>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</si>
  <si>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</si>
  <si>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</si>
  <si>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</si>
  <si>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</si>
  <si>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</si>
  <si>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</si>
  <si>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</si>
  <si>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</si>
  <si>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</si>
  <si>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</si>
  <si>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</si>
  <si>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</si>
  <si>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</si>
  <si>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</si>
  <si>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</si>
  <si>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</si>
  <si>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</si>
  <si>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</si>
  <si>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</si>
  <si>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</si>
  <si>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</si>
  <si>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</si>
  <si>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</si>
  <si>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</si>
  <si>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</si>
  <si>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</si>
  <si>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</si>
  <si>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</si>
  <si>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</si>
  <si>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</si>
  <si>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</si>
  <si>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</si>
  <si>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</si>
  <si>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</si>
  <si>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</si>
  <si>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</si>
  <si>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</si>
  <si>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</si>
  <si>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</si>
  <si>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</si>
  <si>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</si>
  <si>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</si>
  <si>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</si>
  <si>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</si>
  <si>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</si>
  <si>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</si>
  <si>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</si>
  <si>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</si>
  <si>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</si>
  <si>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</si>
  <si>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</si>
  <si>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</si>
  <si>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</si>
  <si>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</si>
  <si>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</si>
  <si>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</si>
  <si>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</si>
  <si>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</si>
  <si>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</si>
  <si>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</si>
  <si>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</si>
  <si>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</si>
  <si>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</si>
  <si>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</si>
  <si>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</si>
  <si>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</si>
  <si>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</si>
  <si>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</si>
  <si>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</si>
  <si>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</si>
  <si>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</si>
  <si>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</si>
  <si>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</si>
  <si>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</si>
  <si>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</si>
  <si>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</si>
  <si>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</si>
  <si>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</si>
  <si>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</si>
  <si>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</si>
  <si>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</si>
  <si>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</si>
  <si>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</si>
  <si>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</si>
  <si>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</si>
  <si>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</si>
  <si>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</si>
  <si>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</si>
  <si>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</si>
  <si>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</si>
  <si>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</si>
  <si>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</si>
  <si>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</si>
  <si>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</si>
  <si>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</si>
  <si>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</si>
  <si>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</si>
  <si>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</si>
  <si>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</si>
  <si>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</si>
  <si>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</si>
  <si>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</si>
  <si>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</si>
  <si>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</si>
  <si>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</si>
  <si>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</si>
  <si>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</si>
  <si>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</si>
  <si>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</si>
  <si>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</si>
  <si>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</si>
  <si>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</si>
  <si>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</si>
  <si>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</si>
  <si>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</si>
  <si>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</si>
  <si>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</si>
  <si>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</si>
  <si>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</si>
  <si>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</si>
  <si>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</si>
  <si>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</si>
  <si>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</si>
  <si>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</si>
  <si>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</si>
  <si>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</si>
  <si>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</si>
  <si>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</si>
  <si>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</si>
  <si>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</si>
  <si>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</si>
  <si>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</si>
  <si>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</si>
  <si>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</si>
  <si>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</si>
  <si>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</si>
  <si>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</si>
  <si>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</si>
  <si>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</si>
  <si>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</si>
  <si>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</si>
  <si>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</si>
  <si>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</si>
  <si>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</si>
  <si>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</si>
  <si>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</si>
  <si>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</si>
  <si>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</si>
  <si>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</si>
  <si>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</si>
  <si>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</si>
  <si>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</si>
  <si>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</si>
  <si>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</si>
  <si>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</si>
  <si>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</si>
  <si>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</si>
  <si>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</si>
  <si>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</si>
  <si>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</si>
  <si>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</si>
  <si>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</si>
  <si>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</si>
  <si>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</si>
  <si>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</si>
  <si>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</si>
  <si>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</si>
  <si>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</si>
  <si>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</si>
  <si>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</si>
  <si>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</si>
  <si>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</si>
  <si>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</si>
  <si>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</si>
  <si>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</si>
  <si>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</si>
  <si>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</si>
  <si>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</si>
  <si>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</si>
  <si>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</si>
  <si>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</si>
  <si>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</si>
  <si>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</si>
  <si>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</si>
  <si>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</si>
  <si>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</si>
  <si>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</si>
  <si>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</si>
  <si>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</si>
  <si>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</si>
  <si>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</si>
  <si>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</si>
  <si>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</si>
  <si>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</si>
  <si>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</si>
  <si>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</si>
  <si>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</si>
  <si>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</si>
  <si>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</si>
  <si>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</si>
  <si>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</si>
  <si>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</si>
  <si>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</si>
  <si>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</si>
  <si>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</si>
  <si>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</si>
  <si>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</si>
  <si>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</si>
  <si>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</si>
  <si>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</si>
  <si>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</si>
  <si>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</si>
  <si>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</si>
  <si>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</si>
  <si>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</si>
  <si>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</si>
  <si>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</si>
  <si>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</si>
  <si>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</si>
  <si>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</si>
  <si>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</si>
  <si>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</si>
  <si>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</si>
  <si>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</si>
  <si>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</si>
  <si>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</si>
  <si>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</si>
  <si>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</si>
  <si>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</si>
  <si>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</si>
  <si>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</si>
  <si>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</si>
  <si>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</si>
  <si>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</si>
  <si>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</si>
  <si>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</si>
  <si>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</si>
  <si>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</si>
  <si>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</si>
  <si>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</si>
  <si>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</si>
  <si>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</si>
  <si>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</si>
  <si>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</si>
  <si>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</si>
  <si>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</si>
  <si>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</si>
  <si>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</si>
  <si>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</si>
  <si>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</si>
  <si>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</si>
  <si>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</si>
  <si>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</si>
  <si>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</si>
  <si>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</si>
  <si>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</si>
  <si>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</si>
  <si>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</si>
  <si>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</si>
  <si>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</si>
  <si>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</si>
  <si>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</si>
  <si>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</si>
  <si>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</si>
  <si>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</si>
  <si>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</si>
  <si>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</si>
  <si>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</si>
  <si>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</si>
  <si>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</si>
  <si>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</si>
  <si>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</si>
  <si>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</si>
  <si>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</si>
  <si>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</si>
  <si>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</si>
  <si>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</si>
  <si>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</si>
  <si>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</si>
  <si>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</si>
  <si>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</si>
  <si>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</si>
  <si>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</si>
  <si>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</si>
  <si>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</si>
  <si>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</si>
  <si>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</si>
  <si>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</si>
  <si>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</si>
  <si>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</si>
  <si>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</si>
  <si>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</si>
  <si>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</si>
  <si>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</si>
  <si>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</si>
  <si>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</si>
  <si>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</si>
  <si>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</si>
  <si>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</si>
  <si>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</si>
  <si>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</si>
  <si>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</si>
  <si>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</si>
  <si>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</si>
  <si>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</si>
  <si>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</si>
  <si>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</si>
  <si>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</si>
  <si>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</si>
  <si>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</si>
  <si>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</si>
  <si>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</si>
  <si>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</si>
  <si>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</si>
  <si>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</si>
  <si>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</si>
  <si>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</si>
  <si>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</si>
  <si>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</si>
  <si>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</si>
  <si>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</si>
  <si>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</si>
  <si>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</si>
  <si>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</si>
  <si>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</si>
  <si>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</si>
  <si>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</si>
  <si>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</si>
  <si>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</si>
  <si>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</si>
  <si>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</si>
  <si>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</si>
  <si>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</si>
  <si>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</si>
  <si>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</si>
  <si>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</si>
  <si>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</si>
  <si>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</si>
  <si>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</si>
  <si>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</si>
  <si>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</si>
  <si>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</si>
  <si>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</si>
  <si>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</si>
  <si>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</si>
  <si>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</si>
  <si>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</si>
  <si>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</si>
  <si>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</si>
  <si>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</si>
  <si>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</si>
  <si>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</si>
  <si>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</si>
  <si>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</si>
  <si>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</si>
  <si>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</si>
  <si>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</si>
  <si>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</si>
  <si>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</si>
  <si>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</si>
  <si>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</si>
  <si>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</si>
  <si>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</si>
  <si>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</si>
  <si>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</si>
  <si>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</si>
  <si>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</si>
  <si>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</si>
  <si>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</si>
  <si>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</si>
  <si>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</si>
  <si>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</si>
  <si>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</si>
  <si>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</si>
  <si>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</si>
  <si>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</si>
  <si>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</si>
  <si>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</si>
  <si>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</si>
  <si>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</si>
  <si>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</si>
  <si>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</si>
  <si>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</si>
  <si>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</si>
  <si>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</si>
  <si>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</si>
  <si>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</si>
  <si>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</si>
  <si>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</si>
  <si>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</si>
  <si>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</si>
  <si>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</si>
  <si>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</si>
  <si>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</si>
  <si>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</si>
  <si>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</si>
  <si>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</si>
  <si>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</si>
  <si>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</si>
  <si>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</si>
  <si>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</si>
  <si>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</si>
  <si>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</si>
  <si>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</si>
  <si>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</si>
  <si>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</si>
  <si>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</si>
  <si>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</si>
  <si>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</si>
  <si>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</si>
  <si>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</si>
  <si>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</si>
  <si>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</si>
  <si>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</si>
  <si>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</si>
  <si>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</si>
  <si>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</si>
  <si>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</si>
  <si>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</si>
  <si>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</si>
  <si>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</si>
  <si>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</si>
  <si>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</si>
  <si>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</si>
  <si>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</si>
  <si>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</si>
  <si>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</si>
  <si>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</si>
  <si>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</si>
  <si>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</si>
  <si>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</si>
  <si>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</si>
  <si>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</si>
  <si>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</si>
  <si>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</si>
  <si>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</si>
  <si>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</si>
  <si>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</si>
  <si>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</si>
  <si>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</si>
  <si>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</si>
  <si>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</si>
  <si>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</si>
  <si>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</si>
  <si>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</si>
  <si>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</si>
  <si>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</si>
  <si>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</si>
  <si>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</si>
  <si>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</si>
  <si>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</si>
  <si>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</si>
  <si>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</si>
  <si>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</si>
  <si>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</si>
  <si>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</si>
  <si>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</si>
  <si>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</si>
  <si>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</si>
  <si>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</si>
  <si>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</si>
  <si>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</si>
  <si>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</si>
  <si>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</si>
  <si>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</si>
  <si>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</si>
  <si>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</si>
  <si>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</si>
  <si>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</si>
  <si>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</si>
  <si>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</si>
  <si>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</si>
  <si>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</si>
  <si>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</si>
  <si>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</si>
  <si>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</si>
  <si>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</si>
  <si>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</si>
  <si>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</si>
  <si>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</si>
  <si>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</si>
  <si>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</si>
  <si>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</si>
  <si>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</si>
  <si>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</si>
  <si>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</si>
  <si>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</si>
  <si>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</si>
  <si>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</si>
  <si>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</si>
  <si>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</si>
  <si>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</si>
  <si>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</si>
  <si>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</si>
  <si>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</si>
  <si>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</si>
  <si>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</si>
  <si>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</si>
  <si>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</si>
  <si>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</si>
  <si>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</si>
  <si>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</si>
  <si>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</si>
  <si>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</si>
  <si>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</si>
  <si>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</si>
  <si>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</si>
  <si>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</si>
  <si>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</si>
  <si>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</si>
  <si>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</si>
  <si>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</si>
  <si>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</si>
  <si>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</si>
  <si>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</si>
  <si>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</si>
  <si>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</si>
  <si>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</si>
  <si>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</si>
  <si>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</si>
  <si>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</si>
  <si>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</si>
  <si>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</si>
  <si>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</si>
  <si>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</si>
  <si>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</si>
  <si>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</si>
  <si>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</si>
  <si>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</si>
  <si>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</si>
  <si>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</si>
  <si>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</si>
  <si>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</si>
  <si>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</si>
  <si>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</si>
  <si>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</si>
  <si>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</si>
  <si>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</si>
  <si>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</si>
  <si>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</si>
  <si>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</si>
  <si>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</si>
  <si>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</si>
  <si>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</si>
  <si>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</si>
  <si>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</si>
  <si>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</si>
  <si>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</si>
  <si>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</si>
  <si>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</si>
  <si>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</si>
  <si>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</si>
  <si>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</si>
  <si>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</si>
  <si>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</si>
  <si>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</si>
  <si>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</si>
  <si>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</si>
  <si>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</si>
  <si>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</si>
  <si>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</si>
  <si>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</si>
  <si>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</si>
  <si>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</si>
  <si>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</si>
  <si>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</si>
  <si>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</si>
  <si>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</si>
  <si>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</si>
  <si>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</si>
  <si>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</si>
  <si>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</si>
  <si>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</si>
  <si>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</si>
  <si>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</si>
  <si>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</si>
  <si>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</si>
  <si>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</si>
  <si>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</si>
  <si>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</si>
  <si>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</si>
  <si>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</si>
  <si>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</si>
  <si>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</si>
  <si>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</si>
  <si>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</si>
  <si>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</si>
  <si>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</si>
  <si>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</si>
  <si>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</si>
  <si>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</si>
  <si>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</si>
  <si>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</si>
  <si>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</si>
  <si>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</si>
  <si>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</si>
  <si>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</si>
  <si>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</si>
  <si>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</si>
  <si>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</si>
  <si>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</si>
  <si>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</si>
  <si>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</si>
  <si>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</si>
  <si>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</si>
  <si>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</si>
  <si>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</si>
  <si>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</si>
  <si>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</si>
  <si>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</si>
  <si>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</si>
  <si>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</si>
  <si>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</si>
  <si>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</si>
  <si>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</si>
  <si>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</si>
  <si>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</si>
  <si>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</si>
  <si>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</si>
  <si>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</si>
  <si>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</si>
  <si>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</si>
  <si>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</si>
  <si>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</si>
  <si>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</si>
  <si>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</si>
  <si>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</si>
  <si>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</si>
  <si>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</si>
  <si>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</si>
  <si>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</si>
  <si>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</si>
  <si>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</si>
  <si>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</si>
  <si>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</si>
  <si>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</si>
  <si>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</si>
  <si>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</si>
  <si>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</si>
  <si>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</si>
  <si>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</si>
  <si>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</si>
  <si>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</si>
  <si>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</si>
  <si>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</si>
  <si>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</si>
  <si>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</si>
  <si>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</si>
  <si>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</si>
  <si>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</si>
  <si>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</si>
  <si>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</si>
  <si>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</si>
  <si>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</si>
  <si>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</si>
  <si>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</si>
  <si>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</si>
  <si>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</si>
  <si>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</si>
  <si>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</si>
  <si>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</si>
  <si>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</si>
  <si>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</si>
  <si>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</si>
  <si>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</si>
  <si>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</si>
  <si>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</si>
  <si>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</si>
  <si>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</si>
  <si>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</si>
  <si>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</si>
  <si>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</si>
  <si>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</si>
  <si>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</si>
  <si>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</si>
  <si>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</si>
  <si>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</si>
  <si>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</si>
  <si>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</si>
  <si>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</si>
  <si>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</si>
  <si>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</si>
  <si>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</si>
  <si>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</si>
  <si>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</si>
  <si>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</si>
  <si>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</si>
  <si>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</si>
  <si>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</si>
  <si>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</si>
  <si>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</si>
  <si>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</si>
  <si>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</si>
  <si>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</si>
  <si>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</si>
  <si>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</si>
  <si>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</si>
  <si>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</si>
  <si>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</si>
  <si>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</si>
  <si>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</si>
  <si>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</si>
  <si>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</si>
  <si>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</si>
  <si>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</si>
  <si>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</si>
  <si>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</si>
  <si>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</si>
  <si>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</si>
  <si>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</si>
  <si>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</si>
  <si>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</si>
  <si>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</si>
  <si>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</si>
  <si>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</si>
  <si>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</si>
  <si>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</si>
  <si>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</si>
  <si>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</si>
  <si>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</si>
  <si>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</si>
  <si>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</si>
  <si>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</si>
  <si>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</si>
  <si>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</si>
  <si>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</si>
  <si>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</si>
  <si>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</si>
  <si>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</si>
  <si>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</si>
  <si>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</si>
  <si>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</si>
  <si>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</si>
  <si>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</si>
  <si>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</si>
  <si>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</si>
  <si>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</si>
  <si>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</si>
  <si>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</si>
  <si>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</si>
  <si>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</si>
  <si>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</si>
  <si>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</si>
  <si>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</si>
  <si>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</si>
  <si>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</si>
  <si>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</si>
  <si>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</si>
  <si>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</si>
  <si>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</si>
  <si>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</si>
  <si>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</si>
  <si>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</si>
  <si>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</si>
  <si>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</si>
  <si>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</si>
  <si>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</si>
  <si>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</si>
  <si>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</si>
  <si>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</si>
  <si>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</si>
  <si>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</si>
  <si>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</si>
  <si>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</si>
  <si>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</si>
  <si>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</si>
  <si>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</si>
  <si>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</si>
  <si>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</si>
  <si>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</si>
  <si>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</si>
  <si>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</si>
  <si>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</si>
  <si>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</si>
  <si>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</si>
  <si>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</si>
  <si>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</si>
  <si>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</si>
  <si>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</si>
  <si>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</si>
  <si>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</si>
  <si>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</si>
  <si>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</si>
  <si>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</si>
  <si>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</si>
  <si>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</si>
  <si>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</si>
  <si>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</si>
  <si>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</si>
  <si>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</si>
  <si>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</si>
  <si>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</si>
  <si>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</si>
  <si>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</si>
  <si>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</si>
  <si>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</si>
  <si>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</si>
  <si>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</si>
  <si>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</si>
  <si>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</si>
  <si>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</si>
  <si>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</si>
  <si>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</si>
  <si>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</si>
  <si>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</si>
  <si>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</si>
  <si>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</si>
  <si>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</si>
  <si>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</si>
  <si>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</si>
  <si>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</si>
  <si>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</si>
  <si>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</si>
  <si>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</si>
  <si>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</si>
  <si>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</si>
  <si>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</si>
  <si>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</si>
  <si>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</si>
  <si>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</si>
  <si>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</si>
  <si>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</si>
  <si>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</si>
  <si>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</si>
  <si>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</si>
  <si>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</si>
  <si>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</si>
  <si>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</si>
  <si>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</si>
  <si>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</si>
  <si>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</si>
  <si>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</si>
  <si>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</si>
  <si>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</si>
  <si>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</si>
  <si>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</si>
  <si>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</si>
  <si>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</si>
  <si>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</si>
  <si>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</si>
  <si>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</si>
  <si>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</si>
  <si>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</si>
  <si>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</si>
  <si>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</si>
  <si>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</si>
  <si>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</si>
  <si>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</si>
  <si>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</si>
  <si>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</si>
  <si>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</si>
  <si>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</si>
  <si>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</si>
  <si>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</si>
  <si>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</si>
  <si>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</si>
  <si>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</si>
  <si>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</si>
  <si>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</si>
  <si>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</si>
  <si>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</si>
  <si>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</si>
  <si>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</si>
  <si>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</si>
  <si>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</si>
  <si>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</si>
  <si>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</si>
  <si>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</si>
  <si>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</si>
  <si>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</si>
  <si>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</si>
  <si>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</si>
  <si>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</si>
  <si>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</si>
  <si>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</si>
  <si>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</si>
  <si>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</si>
  <si>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</si>
  <si>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</si>
  <si>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</si>
  <si>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</si>
  <si>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</si>
  <si>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</si>
  <si>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</si>
  <si>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</si>
  <si>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</si>
  <si>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</si>
  <si>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</si>
  <si>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</si>
  <si>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</si>
  <si>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</si>
  <si>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</si>
  <si>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</si>
  <si>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</si>
  <si>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</si>
  <si>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</si>
  <si>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</si>
  <si>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</si>
  <si>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</si>
  <si>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</si>
  <si>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</si>
  <si>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</si>
  <si>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</si>
  <si>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</si>
  <si>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</si>
  <si>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</si>
  <si>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</si>
  <si>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</si>
  <si>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</si>
  <si>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</si>
  <si>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</si>
  <si>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</si>
  <si>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</si>
  <si>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</si>
  <si>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</si>
  <si>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</si>
  <si>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</si>
  <si>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</si>
  <si>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</si>
  <si>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</si>
  <si>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</si>
  <si>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</si>
  <si>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</si>
  <si>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</si>
  <si>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</si>
  <si>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</si>
  <si>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</si>
  <si>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</si>
  <si>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</si>
  <si>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</si>
  <si>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</si>
  <si>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</si>
  <si>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</si>
  <si>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</si>
  <si>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</si>
  <si>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</si>
  <si>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</si>
  <si>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</si>
  <si>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</si>
  <si>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</si>
  <si>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</si>
  <si>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</si>
  <si>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</si>
  <si>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</si>
  <si>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</si>
  <si>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</si>
  <si>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</si>
  <si>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</si>
  <si>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</si>
  <si>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</si>
  <si>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</si>
  <si>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</si>
  <si>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</si>
  <si>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</si>
  <si>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</si>
  <si>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</si>
  <si>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</si>
  <si>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</si>
  <si>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</si>
  <si>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</si>
  <si>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</si>
  <si>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</si>
  <si>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</si>
  <si>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</si>
  <si>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</si>
  <si>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</si>
  <si>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</si>
  <si>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</si>
  <si>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</si>
  <si>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</si>
  <si>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</si>
  <si>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</si>
  <si>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</si>
  <si>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</si>
  <si>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</si>
  <si>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</si>
  <si>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</si>
  <si>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</si>
  <si>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</si>
  <si>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</si>
  <si>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</si>
  <si>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</si>
  <si>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</si>
  <si>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</si>
  <si>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</si>
  <si>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</si>
  <si>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</si>
  <si>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</si>
  <si>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</si>
  <si>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</si>
  <si>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</si>
  <si>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</si>
  <si>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</si>
  <si>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</si>
  <si>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</si>
  <si>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</si>
  <si>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</si>
  <si>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</si>
  <si>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</si>
  <si>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</si>
  <si>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</si>
  <si>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</si>
  <si>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</si>
  <si>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</si>
  <si>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</si>
  <si>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</si>
  <si>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</si>
  <si>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</si>
  <si>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</si>
  <si>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</si>
  <si>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</si>
  <si>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</si>
  <si>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</si>
  <si>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</si>
  <si>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</si>
  <si>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</si>
  <si>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</si>
  <si>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</si>
  <si>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</si>
  <si>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</si>
  <si>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</si>
  <si>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</si>
  <si>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</si>
  <si>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</si>
  <si>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</si>
  <si>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</si>
  <si>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</si>
  <si>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</si>
  <si>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</si>
  <si>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</si>
  <si>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</si>
  <si>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</si>
  <si>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</si>
  <si>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</si>
  <si>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</si>
  <si>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</si>
  <si>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</si>
  <si>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</si>
  <si>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</si>
  <si>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</si>
  <si>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</si>
  <si>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</si>
  <si>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</si>
  <si>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</si>
  <si>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</si>
  <si>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</si>
  <si>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</si>
  <si>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</si>
  <si>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</si>
  <si>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</si>
  <si>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</si>
  <si>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</si>
  <si>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</si>
  <si>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</si>
  <si>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</si>
  <si>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</si>
  <si>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</si>
  <si>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</si>
  <si>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</si>
  <si>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</si>
  <si>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</si>
  <si>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</si>
  <si>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</si>
  <si>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</si>
  <si>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</si>
  <si>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</si>
  <si>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</si>
  <si>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</si>
  <si>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</si>
  <si>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</si>
  <si>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</si>
  <si>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</si>
  <si>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</si>
  <si>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</si>
  <si>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</si>
  <si>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</si>
  <si>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</si>
  <si>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</si>
  <si>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</si>
  <si>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</si>
  <si>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</si>
  <si>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</si>
  <si>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</si>
  <si>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</si>
  <si>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</si>
  <si>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</si>
  <si>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</si>
  <si>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</si>
  <si>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</si>
  <si>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</si>
  <si>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</si>
  <si>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</si>
  <si>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</si>
  <si>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</si>
  <si>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</si>
  <si>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</si>
  <si>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</si>
  <si>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</si>
  <si>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</si>
  <si>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</si>
  <si>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</si>
  <si>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</si>
  <si>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</si>
  <si>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</si>
  <si>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</si>
  <si>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</si>
  <si>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</si>
  <si>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</si>
  <si>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</si>
  <si>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</si>
  <si>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</si>
  <si>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</si>
  <si>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</si>
  <si>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</si>
  <si>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</si>
  <si>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</si>
  <si>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</si>
  <si>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</si>
  <si>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</si>
  <si>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</si>
  <si>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</si>
  <si>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</si>
  <si>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</si>
  <si>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</si>
  <si>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</si>
  <si>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</si>
  <si>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</si>
  <si>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</si>
  <si>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</si>
  <si>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</si>
  <si>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</si>
  <si>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</si>
  <si>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</si>
  <si>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</si>
  <si>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</si>
  <si>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</si>
  <si>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</si>
  <si>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</si>
  <si>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</si>
  <si>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</si>
  <si>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</si>
  <si>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</si>
  <si>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</si>
  <si>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</si>
  <si>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</si>
  <si>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</si>
  <si>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</si>
  <si>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</si>
  <si>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</si>
  <si>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</si>
  <si>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</si>
  <si>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</si>
  <si>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</si>
  <si>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</si>
  <si>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</si>
  <si>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</si>
  <si>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</si>
  <si>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</si>
  <si>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</si>
  <si>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</si>
  <si>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</si>
  <si>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</si>
  <si>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</si>
  <si>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</si>
  <si>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</si>
  <si>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</si>
  <si>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</si>
  <si>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</si>
  <si>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</si>
  <si>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</si>
  <si>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</si>
  <si>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</si>
  <si>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</si>
  <si>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</si>
  <si>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</si>
  <si>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</si>
  <si>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</si>
  <si>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</si>
  <si>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</si>
  <si>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</si>
  <si>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</si>
  <si>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</si>
  <si>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</si>
  <si>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</si>
  <si>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</si>
  <si>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</si>
  <si>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</si>
  <si>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</si>
  <si>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</si>
  <si>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</si>
  <si>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</si>
  <si>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</si>
  <si>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</si>
  <si>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</si>
  <si>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</si>
  <si>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</si>
  <si>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</si>
  <si>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</si>
  <si>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</si>
  <si>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</si>
  <si>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</si>
  <si>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</si>
  <si>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</si>
  <si>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</si>
  <si>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</si>
  <si>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</si>
  <si>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</si>
  <si>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</si>
  <si>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</si>
  <si>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</si>
  <si>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</si>
  <si>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</si>
  <si>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</si>
  <si>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</si>
  <si>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</si>
  <si>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</si>
  <si>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</si>
  <si>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</si>
  <si>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</si>
  <si>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</si>
  <si>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</si>
  <si>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</si>
  <si>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</si>
  <si>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</si>
  <si>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</si>
  <si>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</si>
  <si>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</si>
  <si>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</si>
  <si>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</si>
  <si>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</si>
  <si>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</si>
  <si>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</si>
  <si>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</si>
  <si>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</si>
  <si>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</si>
  <si>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</si>
  <si>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</si>
  <si>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</si>
  <si>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</si>
  <si>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</si>
  <si>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</si>
  <si>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</si>
  <si>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</si>
  <si>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</si>
  <si>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</si>
  <si>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</si>
  <si>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</si>
  <si>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</si>
  <si>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</si>
  <si>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</si>
  <si>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</si>
  <si>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</si>
  <si>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</si>
  <si>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</si>
  <si>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</si>
  <si>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</si>
  <si>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</si>
  <si>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</si>
  <si>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</si>
  <si>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</si>
  <si>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</si>
  <si>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</si>
  <si>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</si>
  <si>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</si>
  <si>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</si>
  <si>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</si>
  <si>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</si>
  <si>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</si>
  <si>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</si>
  <si>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</si>
  <si>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</si>
  <si>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</si>
  <si>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</si>
  <si>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</si>
  <si>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</si>
  <si>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</si>
  <si>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</si>
  <si>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</si>
  <si>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</si>
  <si>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</si>
  <si>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</si>
  <si>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</si>
  <si>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</si>
  <si>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</si>
  <si>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</si>
  <si>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</si>
  <si>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</si>
  <si>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</si>
  <si>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</si>
  <si>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</si>
  <si>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</si>
  <si>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</si>
  <si>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</si>
  <si>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</si>
  <si>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</si>
  <si>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</si>
  <si>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</si>
  <si>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</si>
  <si>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</si>
  <si>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</si>
  <si>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</si>
  <si>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</si>
  <si>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</si>
  <si>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</si>
  <si>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</si>
  <si>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</si>
  <si>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</si>
  <si>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</si>
  <si>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</si>
  <si>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</si>
  <si>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</si>
  <si>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</si>
  <si>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</si>
  <si>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</si>
  <si>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</si>
  <si>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</si>
  <si>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</si>
  <si>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</si>
  <si>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</si>
  <si>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</si>
  <si>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</si>
  <si>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</si>
  <si>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</si>
  <si>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</si>
  <si>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</si>
  <si>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</si>
  <si>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</si>
  <si>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</si>
  <si>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</si>
  <si>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</si>
  <si>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</si>
  <si>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</si>
  <si>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</si>
  <si>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</si>
  <si>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</si>
  <si>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</si>
  <si>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</si>
  <si>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</si>
  <si>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</si>
  <si>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</si>
  <si>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</si>
  <si>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</si>
  <si>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</si>
  <si>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</si>
  <si>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</si>
  <si>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</si>
  <si>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</si>
  <si>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</si>
  <si>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</si>
  <si>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</si>
  <si>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</si>
  <si>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</si>
  <si>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</si>
  <si>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</si>
  <si>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</si>
  <si>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</si>
  <si>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</si>
  <si>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</si>
  <si>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</si>
  <si>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</si>
  <si>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</si>
  <si>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</si>
  <si>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</si>
  <si>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</si>
  <si>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</si>
  <si>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</si>
  <si>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</si>
  <si>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</si>
  <si>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</si>
  <si>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</si>
  <si>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</si>
  <si>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</si>
  <si>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</si>
  <si>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</si>
  <si>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</si>
  <si>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</si>
  <si>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</si>
  <si>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</si>
  <si>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</si>
  <si>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</si>
  <si>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</si>
  <si>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</si>
  <si>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</si>
  <si>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</si>
  <si>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</si>
  <si>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</si>
  <si>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</si>
  <si>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</si>
  <si>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</si>
  <si>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</si>
  <si>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</si>
  <si>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</si>
  <si>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</si>
  <si>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</si>
  <si>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</si>
  <si>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</si>
  <si>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</si>
  <si>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</si>
  <si>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</si>
  <si>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</si>
  <si>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</si>
  <si>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</si>
  <si>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</si>
  <si>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</si>
  <si>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</si>
  <si>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</si>
  <si>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</si>
  <si>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</si>
  <si>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</si>
  <si>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</si>
  <si>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</si>
  <si>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</si>
  <si>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</si>
  <si>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</si>
  <si>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</si>
  <si>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</si>
  <si>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</si>
  <si>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</si>
  <si>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</si>
  <si>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</si>
  <si>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</si>
  <si>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</si>
  <si>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</si>
  <si>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</si>
  <si>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</si>
  <si>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</si>
  <si>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</si>
  <si>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</si>
  <si>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</si>
  <si>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</si>
  <si>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</si>
  <si>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</si>
  <si>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</si>
  <si>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</si>
  <si>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</si>
  <si>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</si>
  <si>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</si>
  <si>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</si>
  <si>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</si>
  <si>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</si>
  <si>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</si>
  <si>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</si>
  <si>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</si>
  <si>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</si>
  <si>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</si>
  <si>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</si>
  <si>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</si>
  <si>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</si>
  <si>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</si>
  <si>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</si>
  <si>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</si>
  <si>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</si>
  <si>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</si>
  <si>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</si>
  <si>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</si>
  <si>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</si>
  <si>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</si>
  <si>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</si>
  <si>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</si>
  <si>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</si>
  <si>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</si>
  <si>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</si>
  <si>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</si>
  <si>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</si>
  <si>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</si>
  <si>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</si>
  <si>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</si>
  <si>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</si>
  <si>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</si>
  <si>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</si>
  <si>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</si>
  <si>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</si>
  <si>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</si>
  <si>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</si>
  <si>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</si>
  <si>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</si>
  <si>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</si>
  <si>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</si>
  <si>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</si>
  <si>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</si>
  <si>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</si>
  <si>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</si>
  <si>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</si>
  <si>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</si>
  <si>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</si>
  <si>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</si>
  <si>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</si>
  <si>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</si>
  <si>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</si>
  <si>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</si>
  <si>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</si>
  <si>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</si>
  <si>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</si>
  <si>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</si>
  <si>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</si>
  <si>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</si>
  <si>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</si>
  <si>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</si>
  <si>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</si>
  <si>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</si>
  <si>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</si>
  <si>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</si>
  <si>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</si>
  <si>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</si>
  <si>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</si>
  <si>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</si>
  <si>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</si>
  <si>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</si>
  <si>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</si>
  <si>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</si>
  <si>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</si>
  <si>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</si>
  <si>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</si>
  <si>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</si>
  <si>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</si>
  <si>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</si>
  <si>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</si>
  <si>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</si>
  <si>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</si>
  <si>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</si>
  <si>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</si>
  <si>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</si>
  <si>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</si>
  <si>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</si>
  <si>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</si>
  <si>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</si>
  <si>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</si>
  <si>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</si>
  <si>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</si>
  <si>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</si>
  <si>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</si>
  <si>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</si>
  <si>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</si>
  <si>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</si>
  <si>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</si>
  <si>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</si>
  <si>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</si>
  <si>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</si>
  <si>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</si>
  <si>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</si>
  <si>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</si>
  <si>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</si>
  <si>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</si>
  <si>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</si>
  <si>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</si>
  <si>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</si>
  <si>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</si>
  <si>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</si>
  <si>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</si>
  <si>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</si>
  <si>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</si>
  <si>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</si>
  <si>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</si>
  <si>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</si>
  <si>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</si>
  <si>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</si>
  <si>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</si>
  <si>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</si>
  <si>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</si>
  <si>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</si>
  <si>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</si>
  <si>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</si>
  <si>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</si>
  <si>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</si>
  <si>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</si>
  <si>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</si>
  <si>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</si>
  <si>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</si>
  <si>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</si>
  <si>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</si>
  <si>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</si>
  <si>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</si>
  <si>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</si>
  <si>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</si>
  <si>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</si>
  <si>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</si>
  <si>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</si>
  <si>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</si>
  <si>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</si>
  <si>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</si>
  <si>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</si>
  <si>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</si>
  <si>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</si>
  <si>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</si>
  <si>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</si>
  <si>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</si>
  <si>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</si>
  <si>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</si>
  <si>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</si>
  <si>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</si>
  <si>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</si>
  <si>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</si>
  <si>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</si>
  <si>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</si>
  <si>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</si>
  <si>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</si>
  <si>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</si>
  <si>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</si>
  <si>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</si>
  <si>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</si>
  <si>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</si>
  <si>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</si>
  <si>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</si>
  <si>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</si>
  <si>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</si>
  <si>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</si>
  <si>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</si>
  <si>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</si>
  <si>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</si>
  <si>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</si>
  <si>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</si>
  <si>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</si>
  <si>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</si>
  <si>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</si>
  <si>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</si>
  <si>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</si>
  <si>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</si>
  <si>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</si>
  <si>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</si>
  <si>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</si>
  <si>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</si>
  <si>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</si>
  <si>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</si>
  <si>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</si>
  <si>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</si>
  <si>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</si>
  <si>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</si>
  <si>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</si>
  <si>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</si>
  <si>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</si>
  <si>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</si>
  <si>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</si>
  <si>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</si>
  <si>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</si>
  <si>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</si>
  <si>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</si>
  <si>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</si>
  <si>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</si>
  <si>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</si>
  <si>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</si>
  <si>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</si>
  <si>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</si>
  <si>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</si>
  <si>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</si>
  <si>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</si>
  <si>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</si>
  <si>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</si>
  <si>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</si>
  <si>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</si>
  <si>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</si>
  <si>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</si>
  <si>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</si>
  <si>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</si>
  <si>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</si>
  <si>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</si>
  <si>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</si>
  <si>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</si>
  <si>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</si>
  <si>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</si>
  <si>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</si>
  <si>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</si>
  <si>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</si>
  <si>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</si>
  <si>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</si>
  <si>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</si>
  <si>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</si>
  <si>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</si>
  <si>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</si>
  <si>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</si>
  <si>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</si>
  <si>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</si>
  <si>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</si>
  <si>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</si>
  <si>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</si>
  <si>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</si>
  <si>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</si>
  <si>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</si>
  <si>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</si>
  <si>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</si>
  <si>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</si>
  <si>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</si>
  <si>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</si>
  <si>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</si>
  <si>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</si>
  <si>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</si>
  <si>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</si>
  <si>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</si>
  <si>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</si>
  <si>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</si>
  <si>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</si>
  <si>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</si>
  <si>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</si>
  <si>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</si>
  <si>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</si>
  <si>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</si>
  <si>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</si>
  <si>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</si>
  <si>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</si>
  <si>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</si>
  <si>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</si>
  <si>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</si>
  <si>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</si>
  <si>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</si>
  <si>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</si>
  <si>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</si>
  <si>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</si>
  <si>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</si>
  <si>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</si>
  <si>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</si>
  <si>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</si>
  <si>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</si>
  <si>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</si>
  <si>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</si>
  <si>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</si>
  <si>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</si>
  <si>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</si>
  <si>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</si>
  <si>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</si>
  <si>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</si>
  <si>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</si>
  <si>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</si>
  <si>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</si>
  <si>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</si>
  <si>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</si>
  <si>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</si>
  <si>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</si>
  <si>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</si>
  <si>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</si>
  <si>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</si>
  <si>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</si>
  <si>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</si>
  <si>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</si>
  <si>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</si>
  <si>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</si>
  <si>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</si>
  <si>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</si>
  <si>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</si>
  <si>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</si>
  <si>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</si>
  <si>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</si>
  <si>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</si>
  <si>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</si>
  <si>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</si>
  <si>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</si>
  <si>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</si>
  <si>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</si>
  <si>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</si>
  <si>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</si>
  <si>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</si>
  <si>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</si>
  <si>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</si>
  <si>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</si>
  <si>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</si>
  <si>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</si>
  <si>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</si>
  <si>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</si>
  <si>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</si>
  <si>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</si>
  <si>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</si>
  <si>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</si>
  <si>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</si>
  <si>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</si>
  <si>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</si>
  <si>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</si>
  <si>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</si>
  <si>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</si>
  <si>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</si>
  <si>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</si>
  <si>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</si>
  <si>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</si>
  <si>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</si>
  <si>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</si>
  <si>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</si>
  <si>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</si>
  <si>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</si>
  <si>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</si>
  <si>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</si>
  <si>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</si>
  <si>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</si>
  <si>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</si>
  <si>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</si>
  <si>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</si>
  <si>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</si>
  <si>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</si>
  <si>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</si>
  <si>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</si>
  <si>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</si>
  <si>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</si>
  <si>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</si>
  <si>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</si>
  <si>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</si>
  <si>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</si>
  <si>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</si>
  <si>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</si>
  <si>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</si>
  <si>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</si>
  <si>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</si>
  <si>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</si>
  <si>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</si>
  <si>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</si>
  <si>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</si>
  <si>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</si>
  <si>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</si>
  <si>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</si>
  <si>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</si>
  <si>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</si>
  <si>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</si>
  <si>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</si>
  <si>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</si>
  <si>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</si>
  <si>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</si>
  <si>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</si>
  <si>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</si>
  <si>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</si>
  <si>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</si>
  <si>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</si>
  <si>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</si>
  <si>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</si>
  <si>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</si>
  <si>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</si>
  <si>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</si>
  <si>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</si>
  <si>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</si>
  <si>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</si>
  <si>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</si>
  <si>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</si>
  <si>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</si>
  <si>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</si>
  <si>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</si>
  <si>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</si>
  <si>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</si>
  <si>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</si>
  <si>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</si>
  <si>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</si>
  <si>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</si>
  <si>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</si>
  <si>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</si>
  <si>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</si>
  <si>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</si>
  <si>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</si>
  <si>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</si>
  <si>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</si>
  <si>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</si>
  <si>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</si>
  <si>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</si>
  <si>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</si>
  <si>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</si>
  <si>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</si>
  <si>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</si>
  <si>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</si>
  <si>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</si>
  <si>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</si>
  <si>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</si>
  <si>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</si>
  <si>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</si>
  <si>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</si>
  <si>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</si>
  <si>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</si>
  <si>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</si>
  <si>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</si>
  <si>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</si>
  <si>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</si>
  <si>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</si>
  <si>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</si>
  <si>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</si>
  <si>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</si>
  <si>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</si>
  <si>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</si>
  <si>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</si>
  <si>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</si>
  <si>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</si>
  <si>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</si>
  <si>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</si>
  <si>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</si>
  <si>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</si>
  <si>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</si>
  <si>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</si>
  <si>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</si>
  <si>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</si>
  <si>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</si>
  <si>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</si>
  <si>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</si>
  <si>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</si>
  <si>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</si>
  <si>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</si>
  <si>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</si>
  <si>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</si>
  <si>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</si>
  <si>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</si>
  <si>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</si>
  <si>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</si>
  <si>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</si>
  <si>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</si>
  <si>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</si>
  <si>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</si>
  <si>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</si>
  <si>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</si>
  <si>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</si>
  <si>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</si>
  <si>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</si>
  <si>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</si>
  <si>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</si>
  <si>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</si>
  <si>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</si>
  <si>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</si>
  <si>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</si>
  <si>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</si>
  <si>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</si>
  <si>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</si>
  <si>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</si>
  <si>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</si>
  <si>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</si>
  <si>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</si>
  <si>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</si>
  <si>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</si>
  <si>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</si>
  <si>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</si>
  <si>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</si>
  <si>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</si>
  <si>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</si>
  <si>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</si>
  <si>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</si>
  <si>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</si>
  <si>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</si>
  <si>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</si>
  <si>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</si>
  <si>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</si>
  <si>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</si>
  <si>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</si>
  <si>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</si>
  <si>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</si>
  <si>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</si>
  <si>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</si>
  <si>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</si>
  <si>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</si>
  <si>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</si>
  <si>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</si>
  <si>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</si>
  <si>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</si>
  <si>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</si>
  <si>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</si>
  <si>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</si>
  <si>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</si>
  <si>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</si>
  <si>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</si>
  <si>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</si>
  <si>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</si>
  <si>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</si>
  <si>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</si>
  <si>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</si>
  <si>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</si>
  <si>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</si>
  <si>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</si>
  <si>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</si>
  <si>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</si>
  <si>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</si>
  <si>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</si>
  <si>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</si>
  <si>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</si>
  <si>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</si>
  <si>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</si>
  <si>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</si>
  <si>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</si>
  <si>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</si>
  <si>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</si>
  <si>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</si>
  <si>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</si>
  <si>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</si>
  <si>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</si>
  <si>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</si>
  <si>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</si>
  <si>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</si>
  <si>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</si>
  <si>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</si>
  <si>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</si>
  <si>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</si>
  <si>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</si>
  <si>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</si>
  <si>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</si>
  <si>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</si>
  <si>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</si>
  <si>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</si>
  <si>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</si>
  <si>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</si>
  <si>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</si>
  <si>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</si>
  <si>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</si>
  <si>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</si>
  <si>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</si>
  <si>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</si>
  <si>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</si>
  <si>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</si>
  <si>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</si>
  <si>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</si>
  <si>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</si>
  <si>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</si>
  <si>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</si>
  <si>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</si>
  <si>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</si>
  <si>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</si>
  <si>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</si>
  <si>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</si>
  <si>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</si>
  <si>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</si>
  <si>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</si>
  <si>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</si>
  <si>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</si>
  <si>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</si>
  <si>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</si>
  <si>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</si>
  <si>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</si>
  <si>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</si>
  <si>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</si>
  <si>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</si>
  <si>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</si>
  <si>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</si>
  <si>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</si>
  <si>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</si>
  <si>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</si>
  <si>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</si>
  <si>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</si>
  <si>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</si>
  <si>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</si>
  <si>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</si>
  <si>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</si>
  <si>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</si>
  <si>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</si>
  <si>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</si>
  <si>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</si>
  <si>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</si>
  <si>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</si>
  <si>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</si>
  <si>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</si>
  <si>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</si>
  <si>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</si>
  <si>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</si>
  <si>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</si>
  <si>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</si>
  <si>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</si>
  <si>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</si>
  <si>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</si>
  <si>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</si>
  <si>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</si>
  <si>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</si>
  <si>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</si>
  <si>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</si>
  <si>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</si>
  <si>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</si>
  <si>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</si>
  <si>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</si>
  <si>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</si>
  <si>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</si>
  <si>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</si>
  <si>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</si>
  <si>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</si>
  <si>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</si>
  <si>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</si>
  <si>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</si>
  <si>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</si>
  <si>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</si>
  <si>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</si>
  <si>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</si>
  <si>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</si>
  <si>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</si>
  <si>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</si>
  <si>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</si>
  <si>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</si>
  <si>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</si>
  <si>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</si>
  <si>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</si>
  <si>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</si>
  <si>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</si>
  <si>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</si>
  <si>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</si>
  <si>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</si>
  <si>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</si>
  <si>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</si>
  <si>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</si>
  <si>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</si>
  <si>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</si>
  <si>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</si>
  <si>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</si>
  <si>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</si>
  <si>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</si>
  <si>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</si>
  <si>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</si>
  <si>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</si>
  <si>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</si>
  <si>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</si>
  <si>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</si>
  <si>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</si>
  <si>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</si>
  <si>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</si>
  <si>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</si>
  <si>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</si>
  <si>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</si>
  <si>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</si>
  <si>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</si>
  <si>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</si>
  <si>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</si>
  <si>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</si>
  <si>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</si>
  <si>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</si>
  <si>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</si>
  <si>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</si>
  <si>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</si>
  <si>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</si>
  <si>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</si>
  <si>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</si>
  <si>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</si>
  <si>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</si>
  <si>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</si>
  <si>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</si>
  <si>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</si>
  <si>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</si>
  <si>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</si>
  <si>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</si>
  <si>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</si>
  <si>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</si>
  <si>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</si>
  <si>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</si>
  <si>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</si>
  <si>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</si>
  <si>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</si>
  <si>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</si>
  <si>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</si>
  <si>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</si>
  <si>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</si>
  <si>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</si>
  <si>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</si>
  <si>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</si>
  <si>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</si>
  <si>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</si>
  <si>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</si>
  <si>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</si>
  <si>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</si>
  <si>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</si>
  <si>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</si>
  <si>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</si>
  <si>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</si>
  <si>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</si>
  <si>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</si>
  <si>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</si>
  <si>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</si>
  <si>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</si>
  <si>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</si>
  <si>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</si>
  <si>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</si>
  <si>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</si>
  <si>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</si>
  <si>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</si>
  <si>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</si>
  <si>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</si>
  <si>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</si>
  <si>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</si>
  <si>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</si>
  <si>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</si>
  <si>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</si>
  <si>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</si>
  <si>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</si>
  <si>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</si>
  <si>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</si>
  <si>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</si>
  <si>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</si>
  <si>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</si>
  <si>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</si>
  <si>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</si>
  <si>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</si>
  <si>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</si>
  <si>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</si>
  <si>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</si>
  <si>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</si>
  <si>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</si>
  <si>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</si>
  <si>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</si>
  <si>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</si>
  <si>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</si>
  <si>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</si>
  <si>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</si>
  <si>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</si>
  <si>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</si>
  <si>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</si>
  <si>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</si>
  <si>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</si>
  <si>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</si>
  <si>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</si>
  <si>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</si>
  <si>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</si>
  <si>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</si>
  <si>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</si>
  <si>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</si>
  <si>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</si>
  <si>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</si>
  <si>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</si>
  <si>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</si>
  <si>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</si>
  <si>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</si>
  <si>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</si>
  <si>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</si>
  <si>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</si>
  <si>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</si>
  <si>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</si>
  <si>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</si>
  <si>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</si>
  <si>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</si>
  <si>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</si>
  <si>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</si>
  <si>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</si>
  <si>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</si>
  <si>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</si>
  <si>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</si>
  <si>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</si>
  <si>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</si>
  <si>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</si>
  <si>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</si>
  <si>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</si>
  <si>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</si>
  <si>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</si>
  <si>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</si>
  <si>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</si>
  <si>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</si>
  <si>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</si>
  <si>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</si>
  <si>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</si>
  <si>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</si>
  <si>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</si>
  <si>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</si>
  <si>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</si>
  <si>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</si>
  <si>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</si>
  <si>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</si>
  <si>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</si>
  <si>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</si>
  <si>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</si>
  <si>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</si>
  <si>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</si>
  <si>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</si>
  <si>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</si>
  <si>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</si>
  <si>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</si>
  <si>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</si>
  <si>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</si>
  <si>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</si>
  <si>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</si>
  <si>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</si>
  <si>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</si>
  <si>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</si>
  <si>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</si>
  <si>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</si>
  <si>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</si>
  <si>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</si>
  <si>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</si>
  <si>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</si>
  <si>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</si>
  <si>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</si>
  <si>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</si>
  <si>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</si>
  <si>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</si>
  <si>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</si>
  <si>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</si>
  <si>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</si>
  <si>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</si>
  <si>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</si>
  <si>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</si>
  <si>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</si>
  <si>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</si>
  <si>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</si>
  <si>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</si>
  <si>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</si>
  <si>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</si>
  <si>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</si>
  <si>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</si>
  <si>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</si>
  <si>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</si>
  <si>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</si>
  <si>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</si>
  <si>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</si>
  <si>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</si>
  <si>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</si>
  <si>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</si>
  <si>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</si>
  <si>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</si>
  <si>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</si>
  <si>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</si>
  <si>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</si>
  <si>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</si>
  <si>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</si>
  <si>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</si>
  <si>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</si>
  <si>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</si>
  <si>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</si>
  <si>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</si>
  <si>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</si>
  <si>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</si>
  <si>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</si>
  <si>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</si>
  <si>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</si>
  <si>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</si>
  <si>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</si>
  <si>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</si>
  <si>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</si>
  <si>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</si>
  <si>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</si>
  <si>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</si>
  <si>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</si>
  <si>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</si>
  <si>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</si>
  <si>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</si>
  <si>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</si>
  <si>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</si>
  <si>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</si>
  <si>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</si>
  <si>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</si>
  <si>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</si>
  <si>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</si>
  <si>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</si>
  <si>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</si>
  <si>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</si>
  <si>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</si>
  <si>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</si>
  <si>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</si>
  <si>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</si>
  <si>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</si>
  <si>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</si>
  <si>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</si>
  <si>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</si>
  <si>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</si>
  <si>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</si>
  <si>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</si>
  <si>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</si>
  <si>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</si>
  <si>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</si>
  <si>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</si>
  <si>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</si>
  <si>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</si>
  <si>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</si>
  <si>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</si>
  <si>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</si>
  <si>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</si>
  <si>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</si>
  <si>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</si>
  <si>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</si>
  <si>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</si>
  <si>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</si>
  <si>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</si>
  <si>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</si>
  <si>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</si>
  <si>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</si>
  <si>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</si>
  <si>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</si>
  <si>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</si>
  <si>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</si>
  <si>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</si>
  <si>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</si>
  <si>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</si>
  <si>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</si>
  <si>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</si>
  <si>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</si>
  <si>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</si>
  <si>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</si>
  <si>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</si>
  <si>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</si>
  <si>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</si>
  <si>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</si>
  <si>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</si>
  <si>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</si>
  <si>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</si>
  <si>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</si>
  <si>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</si>
  <si>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</si>
  <si>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</si>
  <si>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</si>
  <si>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</si>
  <si>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</si>
  <si>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</si>
  <si>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</si>
  <si>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</si>
  <si>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</si>
  <si>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</si>
  <si>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</si>
  <si>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</si>
  <si>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</si>
  <si>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</si>
  <si>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</si>
  <si>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</si>
  <si>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</si>
  <si>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</si>
  <si>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</si>
  <si>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</si>
  <si>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</si>
  <si>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</si>
  <si>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</si>
  <si>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</si>
  <si>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</si>
  <si>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</si>
  <si>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</si>
  <si>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</si>
  <si>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</si>
  <si>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</si>
  <si>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</si>
  <si>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</si>
  <si>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</si>
  <si>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</si>
  <si>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</si>
  <si>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</si>
  <si>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</si>
  <si>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</si>
  <si>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</si>
  <si>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</si>
  <si>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</si>
  <si>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</si>
  <si>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</si>
  <si>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</si>
  <si>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</si>
  <si>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</si>
  <si>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</si>
  <si>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</si>
  <si>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</si>
  <si>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</si>
  <si>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</si>
  <si>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</si>
  <si>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</si>
  <si>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</si>
  <si>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</si>
  <si>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</si>
  <si>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</si>
  <si>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</si>
  <si>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</si>
  <si>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</si>
  <si>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</si>
  <si>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</si>
  <si>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</si>
  <si>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</si>
  <si>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</si>
  <si>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</si>
  <si>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</si>
  <si>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</si>
  <si>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</si>
  <si>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</si>
  <si>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</si>
  <si>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</si>
  <si>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</si>
  <si>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</si>
  <si>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</si>
  <si>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</si>
  <si>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</si>
  <si>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</si>
  <si>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</si>
  <si>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</si>
  <si>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</si>
  <si>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</si>
  <si>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</si>
  <si>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</si>
  <si>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</si>
  <si>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</si>
  <si>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</si>
  <si>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</si>
  <si>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</si>
  <si>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</si>
  <si>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</si>
  <si>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</si>
  <si>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</si>
  <si>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</si>
  <si>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</si>
  <si>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</si>
  <si>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</si>
  <si>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</si>
  <si>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</si>
  <si>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</si>
  <si>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</si>
  <si>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</si>
  <si>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</si>
  <si>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</si>
  <si>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</si>
  <si>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</si>
  <si>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</si>
  <si>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</si>
  <si>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</si>
  <si>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</si>
  <si>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</si>
  <si>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</si>
  <si>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</si>
  <si>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</si>
  <si>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</si>
  <si>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</si>
  <si>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</si>
  <si>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</si>
  <si>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</si>
  <si>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</si>
  <si>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</si>
  <si>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</si>
  <si>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</si>
  <si>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</si>
  <si>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</si>
  <si>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</si>
  <si>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</si>
  <si>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</si>
  <si>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</si>
  <si>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</si>
  <si>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</si>
  <si>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</si>
  <si>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</si>
  <si>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</si>
  <si>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</si>
  <si>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</si>
  <si>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</si>
  <si>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</si>
  <si>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</si>
  <si>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</si>
  <si>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</si>
  <si>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</si>
  <si>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</si>
  <si>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</si>
  <si>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</si>
  <si>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</si>
  <si>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</si>
  <si>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</si>
  <si>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</si>
  <si>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</si>
  <si>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</si>
  <si>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</si>
  <si>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</si>
  <si>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</si>
  <si>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</si>
  <si>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</si>
  <si>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</si>
  <si>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</si>
  <si>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</si>
  <si>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</si>
  <si>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</si>
  <si>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</si>
  <si>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</si>
  <si>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</si>
  <si>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</si>
  <si>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</si>
  <si>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</si>
  <si>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</si>
  <si>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</si>
  <si>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</si>
  <si>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</si>
  <si>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</si>
  <si>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</si>
  <si>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</si>
  <si>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</si>
  <si>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</si>
  <si>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</si>
  <si>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</si>
  <si>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</si>
  <si>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</si>
  <si>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</si>
  <si>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</si>
  <si>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</si>
  <si>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</si>
  <si>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</si>
  <si>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</si>
  <si>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</si>
  <si>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</si>
  <si>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</si>
  <si>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</si>
  <si>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</si>
  <si>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</si>
  <si>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</si>
  <si>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</si>
  <si>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</si>
  <si>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</si>
  <si>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</si>
  <si>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</si>
  <si>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</si>
  <si>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</si>
  <si>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</si>
  <si>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</si>
  <si>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</si>
  <si>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</si>
  <si>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</si>
  <si>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</si>
  <si>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</si>
  <si>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</si>
  <si>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</si>
  <si>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</si>
  <si>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</si>
  <si>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</si>
  <si>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</si>
  <si>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</si>
  <si>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</si>
  <si>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</si>
  <si>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</si>
  <si>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</si>
  <si>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</si>
  <si>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</si>
  <si>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</si>
  <si>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</si>
  <si>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</si>
  <si>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</si>
  <si>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</si>
  <si>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</si>
  <si>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</si>
  <si>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</si>
  <si>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</si>
  <si>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</si>
  <si>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</si>
  <si>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</si>
  <si>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</si>
  <si>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</si>
  <si>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</si>
  <si>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</si>
  <si>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</si>
  <si>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</si>
  <si>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</si>
  <si>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</si>
  <si>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</si>
  <si>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</si>
  <si>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</si>
  <si>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</si>
  <si>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</si>
  <si>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</si>
  <si>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</si>
  <si>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</si>
  <si>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</si>
  <si>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</si>
  <si>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</si>
  <si>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</si>
  <si>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</si>
  <si>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</si>
  <si>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</si>
  <si>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</si>
  <si>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</si>
  <si>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</si>
  <si>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</si>
  <si>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</si>
  <si>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</si>
  <si>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</si>
  <si>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</si>
  <si>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</si>
  <si>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</si>
  <si>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</si>
  <si>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</si>
  <si>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</si>
  <si>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</si>
  <si>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</si>
  <si>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</si>
  <si>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</si>
  <si>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</si>
  <si>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</si>
  <si>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</si>
  <si>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</si>
  <si>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</si>
  <si>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</si>
  <si>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</si>
  <si>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</si>
  <si>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</si>
  <si>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</si>
  <si>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</si>
  <si>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</si>
  <si>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</si>
  <si>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</si>
  <si>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</si>
  <si>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</si>
  <si>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</si>
  <si>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</si>
  <si>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</si>
  <si>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</si>
  <si>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</si>
  <si>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</si>
  <si>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</si>
  <si>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</si>
  <si>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</si>
  <si>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</si>
  <si>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</si>
  <si>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</si>
  <si>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</si>
  <si>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</si>
  <si>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</si>
  <si>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</si>
  <si>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</si>
  <si>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</si>
  <si>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</si>
  <si>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</si>
  <si>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</si>
  <si>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</si>
  <si>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</si>
  <si>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</si>
  <si>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</si>
  <si>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</si>
  <si>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</si>
  <si>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</si>
  <si>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</si>
  <si>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</si>
  <si>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</si>
  <si>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</si>
  <si>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</si>
  <si>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</si>
  <si>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</si>
  <si>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</si>
  <si>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</si>
  <si>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</si>
  <si>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</si>
  <si>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</si>
  <si>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</si>
  <si>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</si>
  <si>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</si>
  <si>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</si>
  <si>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</si>
  <si>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</si>
  <si>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</si>
  <si>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</si>
  <si>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</si>
  <si>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</si>
  <si>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</si>
  <si>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</si>
  <si>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</si>
  <si>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</si>
  <si>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</si>
  <si>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</si>
  <si>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</si>
  <si>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</si>
  <si>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</si>
  <si>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</si>
  <si>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</si>
  <si>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</si>
  <si>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</si>
  <si>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</si>
  <si>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</si>
  <si>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</si>
  <si>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</si>
  <si>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</si>
  <si>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</si>
  <si>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</si>
  <si>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</si>
  <si>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</si>
  <si>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</si>
  <si>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</si>
  <si>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</si>
  <si>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</si>
  <si>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</si>
  <si>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</si>
  <si>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</si>
  <si>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</si>
  <si>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</si>
  <si>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</si>
  <si>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</si>
  <si>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</si>
  <si>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</si>
  <si>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</si>
  <si>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</si>
  <si>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</si>
  <si>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</si>
  <si>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</si>
  <si>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</si>
  <si>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</si>
  <si>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</si>
  <si>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</si>
  <si>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</si>
  <si>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</si>
  <si>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</si>
  <si>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</si>
  <si>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</si>
  <si>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</si>
  <si>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</si>
  <si>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</si>
  <si>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</si>
  <si>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</si>
  <si>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</si>
  <si>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</si>
  <si>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</si>
  <si>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</si>
  <si>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</si>
  <si>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</si>
  <si>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</si>
  <si>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</si>
  <si>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</si>
  <si>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</si>
  <si>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</si>
  <si>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</si>
  <si>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</si>
  <si>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</si>
  <si>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</si>
  <si>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</si>
  <si>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</si>
  <si>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</si>
  <si>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</si>
  <si>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</si>
  <si>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</si>
  <si>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</si>
  <si>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</si>
  <si>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</si>
  <si>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</si>
  <si>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</si>
  <si>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</si>
  <si>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</si>
  <si>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</si>
  <si>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</si>
  <si>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</si>
  <si>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</si>
  <si>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</si>
  <si>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</si>
  <si>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</si>
  <si>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</si>
  <si>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</si>
  <si>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</si>
  <si>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</si>
  <si>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</si>
  <si>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</si>
  <si>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</si>
  <si>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</si>
  <si>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</si>
  <si>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</si>
  <si>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</si>
  <si>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</si>
  <si>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</si>
  <si>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</si>
  <si>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</si>
  <si>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</si>
  <si>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</si>
  <si>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</si>
  <si>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</si>
  <si>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</si>
  <si>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</si>
  <si>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</si>
  <si>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</si>
  <si>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</si>
  <si>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</si>
  <si>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</si>
  <si>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</si>
  <si>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</si>
  <si>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</si>
  <si>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</si>
  <si>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</si>
  <si>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</si>
  <si>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</si>
  <si>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</si>
  <si>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</si>
  <si>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</si>
  <si>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</si>
  <si>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</si>
  <si>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</si>
  <si>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</si>
  <si>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</si>
  <si>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</si>
  <si>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</si>
  <si>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</si>
  <si>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</si>
  <si>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</si>
  <si>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</si>
  <si>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</si>
  <si>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</si>
  <si>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</si>
  <si>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</si>
  <si>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</si>
  <si>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</si>
  <si>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</si>
  <si>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</si>
  <si>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</si>
  <si>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</si>
  <si>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</si>
  <si>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</si>
  <si>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</si>
  <si>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</si>
  <si>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</si>
  <si>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</si>
  <si>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</si>
  <si>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</si>
  <si>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</si>
  <si>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</si>
  <si>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</si>
  <si>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</si>
  <si>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</si>
  <si>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</si>
  <si>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</si>
  <si>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</si>
  <si>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</si>
  <si>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</si>
  <si>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</si>
  <si>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</si>
  <si>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</si>
  <si>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</si>
  <si>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</si>
  <si>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</si>
  <si>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</si>
  <si>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</si>
  <si>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</si>
  <si>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</si>
  <si>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</si>
  <si>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</si>
  <si>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</si>
  <si>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</si>
  <si>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</si>
  <si>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</si>
  <si>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</si>
  <si>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</si>
  <si>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</si>
  <si>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</si>
  <si>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</si>
  <si>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</si>
  <si>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</si>
  <si>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</si>
  <si>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</si>
  <si>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</si>
  <si>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</si>
  <si>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</si>
  <si>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</si>
  <si>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</si>
  <si>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</si>
  <si>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</si>
  <si>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</si>
  <si>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</si>
  <si>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</si>
  <si>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</si>
  <si>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</si>
  <si>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</si>
  <si>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</si>
  <si>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</si>
  <si>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</si>
  <si>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</si>
  <si>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</si>
  <si>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</si>
  <si>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</si>
  <si>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</si>
  <si>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</si>
  <si>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</si>
  <si>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</si>
  <si>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</si>
  <si>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</si>
  <si>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</si>
  <si>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</si>
  <si>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</si>
  <si>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</si>
  <si>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</si>
  <si>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</si>
  <si>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</si>
  <si>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</si>
  <si>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</si>
  <si>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</si>
  <si>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</si>
  <si>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</si>
  <si>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</si>
  <si>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</si>
  <si>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</si>
  <si>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</si>
  <si>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</si>
  <si>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</si>
  <si>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</si>
  <si>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</si>
  <si>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</si>
  <si>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</si>
  <si>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</si>
  <si>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</si>
  <si>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</si>
  <si>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</si>
  <si>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</si>
  <si>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</si>
  <si>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</si>
  <si>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</si>
  <si>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</si>
  <si>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</si>
  <si>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</si>
  <si>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</si>
  <si>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</si>
  <si>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</si>
  <si>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</si>
  <si>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</si>
  <si>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</si>
  <si>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</si>
  <si>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</si>
  <si>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</si>
  <si>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</si>
  <si>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</si>
  <si>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</si>
  <si>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</si>
  <si>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</si>
  <si>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</si>
  <si>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</si>
  <si>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</si>
  <si>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</si>
  <si>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</si>
  <si>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</si>
  <si>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</si>
  <si>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</si>
  <si>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</si>
  <si>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</si>
  <si>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</si>
  <si>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</si>
  <si>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</si>
  <si>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</si>
  <si>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</si>
  <si>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</si>
  <si>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</si>
  <si>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</si>
  <si>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</si>
  <si>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</si>
  <si>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</si>
  <si>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</si>
  <si>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</si>
  <si>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</si>
  <si>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</si>
  <si>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</si>
  <si>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</si>
  <si>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</si>
  <si>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</si>
  <si>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</si>
  <si>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</si>
  <si>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</si>
  <si>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</si>
  <si>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</si>
  <si>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</si>
  <si>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</si>
  <si>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</si>
  <si>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</si>
  <si>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</si>
  <si>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</si>
  <si>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</si>
  <si>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</si>
  <si>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</si>
  <si>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</si>
  <si>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</si>
  <si>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</si>
  <si>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</si>
  <si>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</si>
  <si>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</si>
  <si>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</si>
  <si>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</si>
  <si>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</si>
  <si>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</si>
  <si>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</si>
  <si>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</si>
  <si>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</si>
  <si>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</si>
  <si>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</si>
  <si>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</si>
  <si>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</si>
  <si>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</si>
  <si>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</si>
  <si>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</si>
  <si>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</si>
  <si>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</si>
  <si>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</si>
  <si>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</si>
  <si>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</si>
  <si>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</si>
  <si>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</si>
  <si>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</si>
  <si>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</si>
  <si>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</si>
  <si>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</si>
  <si>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</si>
  <si>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</si>
  <si>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</si>
  <si>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</si>
  <si>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</si>
  <si>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</si>
  <si>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</si>
  <si>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</si>
  <si>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</si>
  <si>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</si>
  <si>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</si>
  <si>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</si>
  <si>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</si>
  <si>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</si>
  <si>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</si>
  <si>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</si>
  <si>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</si>
  <si>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</si>
  <si>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</si>
  <si>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</si>
  <si>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</si>
  <si>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</si>
  <si>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</si>
  <si>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</si>
  <si>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</si>
  <si>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</si>
  <si>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</si>
  <si>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</si>
  <si>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</si>
  <si>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</si>
  <si>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</si>
  <si>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</si>
  <si>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</si>
  <si>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</si>
  <si>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</si>
  <si>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</si>
  <si>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</si>
  <si>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</si>
  <si>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</si>
  <si>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</si>
  <si>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</si>
  <si>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</si>
  <si>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</si>
  <si>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</si>
  <si>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</si>
  <si>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</si>
  <si>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</si>
  <si>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</si>
  <si>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</si>
  <si>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</si>
  <si>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</si>
  <si>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</si>
  <si>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</si>
  <si>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</si>
  <si>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</si>
  <si>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</si>
  <si>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</si>
  <si>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</si>
  <si>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</si>
  <si>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</si>
  <si>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</si>
  <si>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</si>
  <si>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</si>
  <si>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</si>
  <si>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</si>
  <si>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</si>
  <si>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</si>
  <si>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</si>
  <si>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</si>
  <si>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</si>
  <si>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</si>
  <si>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</si>
  <si>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</si>
  <si>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</si>
  <si>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</si>
  <si>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</si>
  <si>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</si>
  <si>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</si>
  <si>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</si>
  <si>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</si>
  <si>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</si>
  <si>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</si>
  <si>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</si>
  <si>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</si>
  <si>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</si>
  <si>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</si>
  <si>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</si>
  <si>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</si>
  <si>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</si>
  <si>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</si>
  <si>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</si>
  <si>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</si>
  <si>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</si>
  <si>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</si>
  <si>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</si>
  <si>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</si>
  <si>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</si>
  <si>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</si>
  <si>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</si>
  <si>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</si>
  <si>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</si>
  <si>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</si>
  <si>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</si>
  <si>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</si>
  <si>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</si>
  <si>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</si>
  <si>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</si>
  <si>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</si>
  <si>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</si>
  <si>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</si>
  <si>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</si>
  <si>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</si>
  <si>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</si>
  <si>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</si>
  <si>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</si>
  <si>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</si>
  <si>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</si>
  <si>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</si>
  <si>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</si>
  <si>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</si>
  <si>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</si>
  <si>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</si>
  <si>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</si>
  <si>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</si>
  <si>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</si>
  <si>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</si>
  <si>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</si>
  <si>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</si>
  <si>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</si>
  <si>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</si>
  <si>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</si>
  <si>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</si>
  <si>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</si>
  <si>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</si>
  <si>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</si>
  <si>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</si>
  <si>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</si>
  <si>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</si>
  <si>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</si>
  <si>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</si>
  <si>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</si>
  <si>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</si>
  <si>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</si>
  <si>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</si>
  <si>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</si>
  <si>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</si>
  <si>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</si>
  <si>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</si>
  <si>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</si>
  <si>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</si>
  <si>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</si>
  <si>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</si>
  <si>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</si>
  <si>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</si>
  <si>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</si>
  <si>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</si>
  <si>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</si>
  <si>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</si>
  <si>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</si>
  <si>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</si>
  <si>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</si>
  <si>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</si>
  <si>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</si>
  <si>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</si>
  <si>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</si>
  <si>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</si>
  <si>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</si>
  <si>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</si>
  <si>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</si>
  <si>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</si>
  <si>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</si>
  <si>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</si>
  <si>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</si>
  <si>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</si>
  <si>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</si>
  <si>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</si>
  <si>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</si>
  <si>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</si>
  <si>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</si>
  <si>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</si>
  <si>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</si>
  <si>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</si>
  <si>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</si>
  <si>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</si>
  <si>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</si>
  <si>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</si>
  <si>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</si>
  <si>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</si>
  <si>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</si>
  <si>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</si>
  <si>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</si>
  <si>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</si>
  <si>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</si>
  <si>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</si>
  <si>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</si>
  <si>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</si>
  <si>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</si>
  <si>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</si>
  <si>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</si>
  <si>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</si>
  <si>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</si>
  <si>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</si>
  <si>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</si>
  <si>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</si>
  <si>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</si>
  <si>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</si>
  <si>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</si>
  <si>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</si>
  <si>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</si>
  <si>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</si>
  <si>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</si>
  <si>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</si>
  <si>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</si>
  <si>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</si>
  <si>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</si>
  <si>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</si>
  <si>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</si>
  <si>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</si>
  <si>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</si>
  <si>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</si>
  <si>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</si>
  <si>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</si>
  <si>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</si>
  <si>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</si>
  <si>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</si>
  <si>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</si>
  <si>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</si>
  <si>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</si>
  <si>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</si>
  <si>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</si>
  <si>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</si>
  <si>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</si>
  <si>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</si>
  <si>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</si>
  <si>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</si>
  <si>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</si>
  <si>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</si>
  <si>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</si>
  <si>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</si>
  <si>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</si>
  <si>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</si>
  <si>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</si>
  <si>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</si>
  <si>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</si>
  <si>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</si>
  <si>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</si>
  <si>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</si>
  <si>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</si>
  <si>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</si>
  <si>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</si>
  <si>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</si>
  <si>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</si>
  <si>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</si>
  <si>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</si>
  <si>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</si>
  <si>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</si>
  <si>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</si>
  <si>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</si>
  <si>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</si>
  <si>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</si>
  <si>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</si>
  <si>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</si>
  <si>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</si>
  <si>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</si>
  <si>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</si>
  <si>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</si>
  <si>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</si>
  <si>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</si>
  <si>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</si>
  <si>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</si>
  <si>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</si>
  <si>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</si>
  <si>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</si>
  <si>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</si>
  <si>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</si>
  <si>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</si>
  <si>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</si>
  <si>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</si>
  <si>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</si>
  <si>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</si>
  <si>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</si>
  <si>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</si>
  <si>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</si>
  <si>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</si>
  <si>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</si>
  <si>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</si>
  <si>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</si>
  <si>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</si>
  <si>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</si>
  <si>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</si>
  <si>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</si>
  <si>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</si>
  <si>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</si>
  <si>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</si>
  <si>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</si>
  <si>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</si>
  <si>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</si>
  <si>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</si>
  <si>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</si>
  <si>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</si>
  <si>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</si>
  <si>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</si>
  <si>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</si>
  <si>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</si>
  <si>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</si>
  <si>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</si>
  <si>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</si>
  <si>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</si>
  <si>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</si>
  <si>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</si>
  <si>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</si>
  <si>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</si>
  <si>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</si>
  <si>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</si>
  <si>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</si>
  <si>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</si>
  <si>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</si>
  <si>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</si>
  <si>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</si>
  <si>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</si>
  <si>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</si>
  <si>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</si>
  <si>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</si>
  <si>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</si>
  <si>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</si>
  <si>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</si>
  <si>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</si>
  <si>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</si>
  <si>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</si>
  <si>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</si>
  <si>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</si>
  <si>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</si>
  <si>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</si>
  <si>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</si>
  <si>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</si>
  <si>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</si>
  <si>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</si>
  <si>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</si>
  <si>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</si>
  <si>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</si>
  <si>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</si>
  <si>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</si>
  <si>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</si>
  <si>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</si>
  <si>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</si>
  <si>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</si>
  <si>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</si>
  <si>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</si>
  <si>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</si>
  <si>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</si>
  <si>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</si>
  <si>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</si>
  <si>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</si>
  <si>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</si>
  <si>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</si>
  <si>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</si>
  <si>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</si>
  <si>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</si>
  <si>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</si>
  <si>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</si>
  <si>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</si>
  <si>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</si>
  <si>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</si>
  <si>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</si>
  <si>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</si>
  <si>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</si>
  <si>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</si>
  <si>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</si>
  <si>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</si>
  <si>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</si>
  <si>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</si>
  <si>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</si>
  <si>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</si>
  <si>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</si>
  <si>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</si>
  <si>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</si>
  <si>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</si>
  <si>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</si>
  <si>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</si>
  <si>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</si>
  <si>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</si>
  <si>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</si>
  <si>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</si>
  <si>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</si>
  <si>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</si>
  <si>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</si>
  <si>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</si>
  <si>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</si>
  <si>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</si>
  <si>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</si>
  <si>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</si>
  <si>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</si>
  <si>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</si>
  <si>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</si>
  <si>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</si>
  <si>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</si>
  <si>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</si>
  <si>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</si>
  <si>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</si>
  <si>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</si>
  <si>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</si>
  <si>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</si>
  <si>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</si>
  <si>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</si>
  <si>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</si>
  <si>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</si>
  <si>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</si>
  <si>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</si>
  <si>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</si>
  <si>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</si>
  <si>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</si>
  <si>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</si>
  <si>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</si>
  <si>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</si>
  <si>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</si>
  <si>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</si>
  <si>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</si>
  <si>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</si>
  <si>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</si>
  <si>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</si>
  <si>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</si>
  <si>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</si>
  <si>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</si>
  <si>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</si>
  <si>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</si>
  <si>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</si>
  <si>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</si>
  <si>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</si>
  <si>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</si>
  <si>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</si>
  <si>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</si>
  <si>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</si>
  <si>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</si>
  <si>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</si>
  <si>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</si>
  <si>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</si>
  <si>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</si>
  <si>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</si>
  <si>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</si>
  <si>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</si>
  <si>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</si>
  <si>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</si>
  <si>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</si>
  <si>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</si>
  <si>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</si>
  <si>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</si>
  <si>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</si>
  <si>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</si>
  <si>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</si>
  <si>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</si>
  <si>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</si>
  <si>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</si>
  <si>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</si>
  <si>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</si>
  <si>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</si>
  <si>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</si>
  <si>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</si>
  <si>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</si>
  <si>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</si>
  <si>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</si>
  <si>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</si>
  <si>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</si>
  <si>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</si>
  <si>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</si>
  <si>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</si>
  <si>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</si>
  <si>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</si>
  <si>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</si>
  <si>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</si>
  <si>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</si>
  <si>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</si>
  <si>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</si>
  <si>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</si>
  <si>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</si>
  <si>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</si>
  <si>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</si>
  <si>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</si>
  <si>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</si>
  <si>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</si>
  <si>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</si>
  <si>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</si>
  <si>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</si>
  <si>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</si>
  <si>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</si>
  <si>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</si>
  <si>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</si>
  <si>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</si>
  <si>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</si>
  <si>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</si>
  <si>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</si>
  <si>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</si>
  <si>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</si>
  <si>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</si>
  <si>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</si>
  <si>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</si>
  <si>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</si>
  <si>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</si>
  <si>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</si>
  <si>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</si>
  <si>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</si>
  <si>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</si>
  <si>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</si>
  <si>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</si>
  <si>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</si>
  <si>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</si>
  <si>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</si>
  <si>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</si>
  <si>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</si>
  <si>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</si>
  <si>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</si>
  <si>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</si>
  <si>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</si>
  <si>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</si>
  <si>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</si>
  <si>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</si>
  <si>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</si>
  <si>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</si>
  <si>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</si>
  <si>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</si>
  <si>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</si>
  <si>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</si>
  <si>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</si>
  <si>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</si>
  <si>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</si>
  <si>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</si>
  <si>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</si>
  <si>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</si>
  <si>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</si>
  <si>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</si>
  <si>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</si>
  <si>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</si>
  <si>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</si>
  <si>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</si>
  <si>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</si>
  <si>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</si>
  <si>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</si>
  <si>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</si>
  <si>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</si>
  <si>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</si>
  <si>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</si>
  <si>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</si>
  <si>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</si>
  <si>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</si>
  <si>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</si>
  <si>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</si>
  <si>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</si>
  <si>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</si>
  <si>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</si>
  <si>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</si>
  <si>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</si>
  <si>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</si>
  <si>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</si>
  <si>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</si>
  <si>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</si>
  <si>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</si>
  <si>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</si>
  <si>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</si>
  <si>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</si>
  <si>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</si>
  <si>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</si>
  <si>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</si>
  <si>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</si>
  <si>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</si>
  <si>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</si>
  <si>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</si>
  <si>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</si>
  <si>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</si>
  <si>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</si>
  <si>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</si>
  <si>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</si>
  <si>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</si>
  <si>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</si>
  <si>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</si>
  <si>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</si>
  <si>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</si>
  <si>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</si>
  <si>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</si>
  <si>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</si>
  <si>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</si>
  <si>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</si>
  <si>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</si>
  <si>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</si>
  <si>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</si>
  <si>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</si>
  <si>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</si>
  <si>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</si>
  <si>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</si>
  <si>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</si>
  <si>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</si>
  <si>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</si>
  <si>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</si>
  <si>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</si>
  <si>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</si>
  <si>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</si>
  <si>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</si>
  <si>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</si>
  <si>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</si>
  <si>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</si>
  <si>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</si>
  <si>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</si>
  <si>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</si>
  <si>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</si>
  <si>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</si>
  <si>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</si>
  <si>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</si>
  <si>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</si>
  <si>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</si>
  <si>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</si>
  <si>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</si>
  <si>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</si>
  <si>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</si>
  <si>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</si>
  <si>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</si>
  <si>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</si>
  <si>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</si>
  <si>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</si>
  <si>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</si>
  <si>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</si>
  <si>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</si>
  <si>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</si>
  <si>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</si>
  <si>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</si>
  <si>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</si>
  <si>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</si>
  <si>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</si>
  <si>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</si>
  <si>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</si>
  <si>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</si>
  <si>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</si>
  <si>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</si>
  <si>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</si>
  <si>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</si>
  <si>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</si>
  <si>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</si>
  <si>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</si>
  <si>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</si>
  <si>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</si>
  <si>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</si>
  <si>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</si>
  <si>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</si>
  <si>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</si>
  <si>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</si>
  <si>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</si>
  <si>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</si>
  <si>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</si>
  <si>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</si>
  <si>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</si>
  <si>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</si>
  <si>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</si>
  <si>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</si>
  <si>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</si>
  <si>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</si>
  <si>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</si>
  <si>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</si>
  <si>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</si>
  <si>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</si>
  <si>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</si>
  <si>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</si>
  <si>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</si>
  <si>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</si>
  <si>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</si>
  <si>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</si>
  <si>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</si>
  <si>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</si>
  <si>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</si>
  <si>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</si>
  <si>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</si>
  <si>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</si>
  <si>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</si>
  <si>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</si>
  <si>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</si>
  <si>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</si>
  <si>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</si>
  <si>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</si>
  <si>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</si>
  <si>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</si>
  <si>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</si>
  <si>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</si>
  <si>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</si>
  <si>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</si>
  <si>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</si>
  <si>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</si>
  <si>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</si>
  <si>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</si>
  <si>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</si>
  <si>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</si>
  <si>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</si>
  <si>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</si>
  <si>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</si>
  <si>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</si>
  <si>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</si>
  <si>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</si>
  <si>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</si>
  <si>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</si>
  <si>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</si>
  <si>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</si>
  <si>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</si>
  <si>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</si>
  <si>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</si>
  <si>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</si>
  <si>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</si>
  <si>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</si>
  <si>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</si>
  <si>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</si>
  <si>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</si>
  <si>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</si>
  <si>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</si>
  <si>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</si>
  <si>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</si>
  <si>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</si>
  <si>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</si>
  <si>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</si>
  <si>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</si>
  <si>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</si>
  <si>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</si>
  <si>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</si>
  <si>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</si>
  <si>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</si>
  <si>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</si>
  <si>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</si>
  <si>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</si>
  <si>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</si>
  <si>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</si>
  <si>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</si>
  <si>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</si>
  <si>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</si>
  <si>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</si>
  <si>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</si>
  <si>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</si>
  <si>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</si>
  <si>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</si>
  <si>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</si>
  <si>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</si>
  <si>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</si>
  <si>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</si>
  <si>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</si>
  <si>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</si>
  <si>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</si>
  <si>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</si>
  <si>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</si>
  <si>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</si>
  <si>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</si>
  <si>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</si>
  <si>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</si>
  <si>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</si>
  <si>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</si>
  <si>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</si>
  <si>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</si>
  <si>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</si>
  <si>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</si>
  <si>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</si>
  <si>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</si>
  <si>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</si>
  <si>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</si>
  <si>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</si>
  <si>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</si>
  <si>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</si>
  <si>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</si>
  <si>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</si>
  <si>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</si>
  <si>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</si>
  <si>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</si>
  <si>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</si>
  <si>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</si>
  <si>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</si>
  <si>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</si>
  <si>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</si>
  <si>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</si>
  <si>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</si>
  <si>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</si>
  <si>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</si>
  <si>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</si>
  <si>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</si>
  <si>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</si>
  <si>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</si>
  <si>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</si>
  <si>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</si>
  <si>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</si>
  <si>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</si>
  <si>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</si>
  <si>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</si>
  <si>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</si>
  <si>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</si>
  <si>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</si>
  <si>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</si>
  <si>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</si>
  <si>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</si>
  <si>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</si>
  <si>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</si>
  <si>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</si>
  <si>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</si>
  <si>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</si>
  <si>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</si>
  <si>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</si>
  <si>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</si>
  <si>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</si>
  <si>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</si>
  <si>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</si>
  <si>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</si>
  <si>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</si>
  <si>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</si>
  <si>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</si>
  <si>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</si>
  <si>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</si>
  <si>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</si>
  <si>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</si>
  <si>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</si>
  <si>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</si>
  <si>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</si>
  <si>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</si>
  <si>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</si>
  <si>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</si>
  <si>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</si>
  <si>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</si>
  <si>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</si>
  <si>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</si>
  <si>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</si>
  <si>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</si>
  <si>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</si>
  <si>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</si>
  <si>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</si>
  <si>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</si>
  <si>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</si>
  <si>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</si>
  <si>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</si>
  <si>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</si>
  <si>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</si>
  <si>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</si>
  <si>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</si>
  <si>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</si>
  <si>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</si>
  <si>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</si>
  <si>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</si>
  <si>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</si>
  <si>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</si>
  <si>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</si>
  <si>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</si>
  <si>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</si>
  <si>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</si>
  <si>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</si>
  <si>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</si>
  <si>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</si>
  <si>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</si>
  <si>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</si>
  <si>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</si>
  <si>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</si>
  <si>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</si>
  <si>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</si>
  <si>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</si>
  <si>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</si>
  <si>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</si>
  <si>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</si>
  <si>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</si>
  <si>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</si>
  <si>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</si>
  <si>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</si>
  <si>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</si>
  <si>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</si>
  <si>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</si>
  <si>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</si>
  <si>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</si>
  <si>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</si>
  <si>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</si>
  <si>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</si>
  <si>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</si>
  <si>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</si>
  <si>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</si>
  <si>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</si>
  <si>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</si>
  <si>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</si>
  <si>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</si>
  <si>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</si>
  <si>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</si>
  <si>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</si>
  <si>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</si>
  <si>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</si>
  <si>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</si>
  <si>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</si>
  <si>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</si>
  <si>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</si>
  <si>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</si>
  <si>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</si>
  <si>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</si>
  <si>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</si>
  <si>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</si>
  <si>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</si>
  <si>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</si>
  <si>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</si>
  <si>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</si>
  <si>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</si>
  <si>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</si>
  <si>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</si>
  <si>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</si>
  <si>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</si>
  <si>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</si>
  <si>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</si>
  <si>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</si>
  <si>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</si>
  <si>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</si>
  <si>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</si>
  <si>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</si>
  <si>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</si>
  <si>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</si>
  <si>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</si>
  <si>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</si>
  <si>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</si>
  <si>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</si>
  <si>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</si>
  <si>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</si>
  <si>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</si>
  <si>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</si>
  <si>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</si>
  <si>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</si>
  <si>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</si>
  <si>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</si>
  <si>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</si>
  <si>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</si>
  <si>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</si>
  <si>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</si>
  <si>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</si>
  <si>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</si>
  <si>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</si>
  <si>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</si>
  <si>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</si>
  <si>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</si>
  <si>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</si>
  <si>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</si>
  <si>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</si>
  <si>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</si>
  <si>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</si>
  <si>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</si>
  <si>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</si>
  <si>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</si>
  <si>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</si>
  <si>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</si>
  <si>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</si>
  <si>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</si>
  <si>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</si>
  <si>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</si>
  <si>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</si>
  <si>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</si>
  <si>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</si>
  <si>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</si>
  <si>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</si>
  <si>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</si>
  <si>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</si>
  <si>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</si>
  <si>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</si>
  <si>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</si>
  <si>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</si>
  <si>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</si>
  <si>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</si>
  <si>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</si>
  <si>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</si>
  <si>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</si>
  <si>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</si>
  <si>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</si>
  <si>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</si>
  <si>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</si>
  <si>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</si>
  <si>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</si>
  <si>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</si>
  <si>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</si>
  <si>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</si>
  <si>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</si>
  <si>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</si>
  <si>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</si>
  <si>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</si>
  <si>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</si>
  <si>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</si>
  <si>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</si>
  <si>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</si>
  <si>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</si>
  <si>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</si>
  <si>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</si>
  <si>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</si>
  <si>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</si>
  <si>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</si>
  <si>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</si>
  <si>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</si>
  <si>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</si>
  <si>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</si>
  <si>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</si>
  <si>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</si>
  <si>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</si>
  <si>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</si>
  <si>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</si>
  <si>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</si>
  <si>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</si>
  <si>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</si>
  <si>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</si>
  <si>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</si>
  <si>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</si>
  <si>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</si>
  <si>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</si>
  <si>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</si>
  <si>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</si>
  <si>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</si>
  <si>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</si>
  <si>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</si>
  <si>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</si>
  <si>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</si>
  <si>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</si>
  <si>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</si>
  <si>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</si>
  <si>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</si>
  <si>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</si>
  <si>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</si>
  <si>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</si>
  <si>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</si>
  <si>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</si>
  <si>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</si>
  <si>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</si>
  <si>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</si>
  <si>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</si>
  <si>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</si>
  <si>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</si>
  <si>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</si>
  <si>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</si>
  <si>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</si>
  <si>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</si>
  <si>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</si>
  <si>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</si>
  <si>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</si>
  <si>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</si>
  <si>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</si>
  <si>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</si>
  <si>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</si>
  <si>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</si>
  <si>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</si>
  <si>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</si>
  <si>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</si>
  <si>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</si>
  <si>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</si>
  <si>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</si>
  <si>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</si>
  <si>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</si>
  <si>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</si>
  <si>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</si>
  <si>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</si>
  <si>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</si>
  <si>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</si>
  <si>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</si>
  <si>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</si>
  <si>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</si>
  <si>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</si>
  <si>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</si>
  <si>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</si>
  <si>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</si>
  <si>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</si>
  <si>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</si>
  <si>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</si>
  <si>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</si>
  <si>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</si>
  <si>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</si>
  <si>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</si>
  <si>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</si>
  <si>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</si>
  <si>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</si>
  <si>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</si>
  <si>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</si>
  <si>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</si>
  <si>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</si>
  <si>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</si>
  <si>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</si>
  <si>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</si>
  <si>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</si>
  <si>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</si>
  <si>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</si>
  <si>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</si>
  <si>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</si>
  <si>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</si>
  <si>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</si>
  <si>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</si>
  <si>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</si>
  <si>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</si>
  <si>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</si>
  <si>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</si>
  <si>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</si>
  <si>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</si>
  <si>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</si>
  <si>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</si>
  <si>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</si>
  <si>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</si>
  <si>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</si>
  <si>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</si>
  <si>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</si>
  <si>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</si>
  <si>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</si>
  <si>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</si>
  <si>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</si>
  <si>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</si>
  <si>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</si>
  <si>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</si>
  <si>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</si>
  <si>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</si>
  <si>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</si>
  <si>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</si>
  <si>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</si>
  <si>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</si>
  <si>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</si>
  <si>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</si>
  <si>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</si>
  <si>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</si>
  <si>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</si>
  <si>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</si>
  <si>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</si>
  <si>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</si>
  <si>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</si>
  <si>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</si>
  <si>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</si>
  <si>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</si>
  <si>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</si>
  <si>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</si>
  <si>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</si>
  <si>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</si>
  <si>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</si>
  <si>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</si>
  <si>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</si>
  <si>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</si>
  <si>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</si>
  <si>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</si>
  <si>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</si>
  <si>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</si>
  <si>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</si>
  <si>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</si>
  <si>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</si>
  <si>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</si>
  <si>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</si>
  <si>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</si>
  <si>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</si>
  <si>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</si>
  <si>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</si>
  <si>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</si>
  <si>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</si>
  <si>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</si>
  <si>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</si>
  <si>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</si>
  <si>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</si>
  <si>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</si>
  <si>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</si>
  <si>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</si>
  <si>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</si>
  <si>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</si>
  <si>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</si>
  <si>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</si>
  <si>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</si>
  <si>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</si>
  <si>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</si>
  <si>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</si>
  <si>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</si>
  <si>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</si>
  <si>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</si>
  <si>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</si>
  <si>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</si>
  <si>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</si>
  <si>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</si>
  <si>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</si>
  <si>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</si>
  <si>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</si>
  <si>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</si>
  <si>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</si>
  <si>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</si>
  <si>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</si>
  <si>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</si>
  <si>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</si>
  <si>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</si>
  <si>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</si>
  <si>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</si>
  <si>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</si>
  <si>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</si>
  <si>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</si>
  <si>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</si>
  <si>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</si>
  <si>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</si>
  <si>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</si>
  <si>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</si>
  <si>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</si>
  <si>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</si>
  <si>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</si>
  <si>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</si>
  <si>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</si>
  <si>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</si>
  <si>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</si>
  <si>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</si>
  <si>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</si>
  <si>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</si>
  <si>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</si>
  <si>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</si>
  <si>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</si>
  <si>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</si>
  <si>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</si>
  <si>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</si>
  <si>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</si>
  <si>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</si>
  <si>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</si>
  <si>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</si>
  <si>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</si>
  <si>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</si>
  <si>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</si>
  <si>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</si>
  <si>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</si>
  <si>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</si>
  <si>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</si>
  <si>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</si>
  <si>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</si>
  <si>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</si>
  <si>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</si>
  <si>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</si>
  <si>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</si>
  <si>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</si>
  <si>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</si>
  <si>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</si>
  <si>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</si>
  <si>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</si>
  <si>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</si>
  <si>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</si>
  <si>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</si>
  <si>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</si>
  <si>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</si>
  <si>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</si>
  <si>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</si>
  <si>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</si>
  <si>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</si>
  <si>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</si>
  <si>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</si>
  <si>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</si>
  <si>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</si>
  <si>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</si>
  <si>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</si>
  <si>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</si>
  <si>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</si>
  <si>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</si>
  <si>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</si>
  <si>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</si>
  <si>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</si>
  <si>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</si>
  <si>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</si>
  <si>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</si>
  <si>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</si>
  <si>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</si>
  <si>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</si>
  <si>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</si>
  <si>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</si>
  <si>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</si>
  <si>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</si>
  <si>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</si>
  <si>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</si>
  <si>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</si>
  <si>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</si>
  <si>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</si>
  <si>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</si>
  <si>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</si>
  <si>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</si>
  <si>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</si>
  <si>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</si>
  <si>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</si>
  <si>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</si>
  <si>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</si>
  <si>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</si>
  <si>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</si>
  <si>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</si>
  <si>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</si>
  <si>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</si>
  <si>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</si>
  <si>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</si>
  <si>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</si>
  <si>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</si>
  <si>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</si>
  <si>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</si>
  <si>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</si>
  <si>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</si>
  <si>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</si>
  <si>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</si>
  <si>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</si>
  <si>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</si>
  <si>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</si>
  <si>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</si>
  <si>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</si>
  <si>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</si>
  <si>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</si>
  <si>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</si>
  <si>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</si>
  <si>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</si>
  <si>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</si>
  <si>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</si>
  <si>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</si>
  <si>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</si>
  <si>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</si>
  <si>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</si>
  <si>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</si>
  <si>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</si>
  <si>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</si>
  <si>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</si>
  <si>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</si>
  <si>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</si>
  <si>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</si>
  <si>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</si>
  <si>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</si>
  <si>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</si>
  <si>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</si>
  <si>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</si>
  <si>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</si>
  <si>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</si>
  <si>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</si>
  <si>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</si>
  <si>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</si>
  <si>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</si>
  <si>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</si>
  <si>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</si>
  <si>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</si>
  <si>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</si>
  <si>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</si>
  <si>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</si>
  <si>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</si>
  <si>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</si>
  <si>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</si>
  <si>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</si>
  <si>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</si>
  <si>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</si>
  <si>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</si>
  <si>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</si>
  <si>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</si>
  <si>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</si>
  <si>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</si>
  <si>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</si>
  <si>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</si>
  <si>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</si>
  <si>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</si>
  <si>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</si>
  <si>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</si>
  <si>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</si>
  <si>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</si>
  <si>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</si>
  <si>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</si>
  <si>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</si>
  <si>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</si>
  <si>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</si>
  <si>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</si>
  <si>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</si>
  <si>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</si>
  <si>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</si>
  <si>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</si>
  <si>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</si>
  <si>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</si>
  <si>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</si>
  <si>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</si>
  <si>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</si>
  <si>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</si>
  <si>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</si>
  <si>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</si>
  <si>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</si>
  <si>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</si>
  <si>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</si>
  <si>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</si>
  <si>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</si>
  <si>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</si>
  <si>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</si>
  <si>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</si>
  <si>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</si>
  <si>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</si>
  <si>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</si>
  <si>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</si>
  <si>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</si>
  <si>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</si>
  <si>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</si>
  <si>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</si>
  <si>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</si>
  <si>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</si>
  <si>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</si>
  <si>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</si>
  <si>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</si>
  <si>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</si>
  <si>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</si>
  <si>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</si>
  <si>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</si>
  <si>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</si>
  <si>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</si>
  <si>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</si>
  <si>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</si>
  <si>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</si>
  <si>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</si>
  <si>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</si>
  <si>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</si>
  <si>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</si>
  <si>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</si>
  <si>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</si>
  <si>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</si>
  <si>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</si>
  <si>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</si>
  <si>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</si>
  <si>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</si>
  <si>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</si>
  <si>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</si>
  <si>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</si>
  <si>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</si>
  <si>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</si>
  <si>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</si>
  <si>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</si>
  <si>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</si>
  <si>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</si>
  <si>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</si>
  <si>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</si>
  <si>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</si>
  <si>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</si>
  <si>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</si>
  <si>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</si>
  <si>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</si>
  <si>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</si>
  <si>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</si>
  <si>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</si>
  <si>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</si>
  <si>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</si>
  <si>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</si>
  <si>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</si>
  <si>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</si>
  <si>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</si>
  <si>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</si>
  <si>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</si>
  <si>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</si>
  <si>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</si>
  <si>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</si>
  <si>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</si>
  <si>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</si>
  <si>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</si>
  <si>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</si>
  <si>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</si>
  <si>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</si>
  <si>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</si>
  <si>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</si>
  <si>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</si>
  <si>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</si>
  <si>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</si>
  <si>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</si>
  <si>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</si>
  <si>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</si>
  <si>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</si>
  <si>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</si>
  <si>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</si>
  <si>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</si>
  <si>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</si>
  <si>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</si>
  <si>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</si>
  <si>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</si>
  <si>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</si>
  <si>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</si>
  <si>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</si>
  <si>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</si>
  <si>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</si>
  <si>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</si>
  <si>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</si>
  <si>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</si>
  <si>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</si>
  <si>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</si>
  <si>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</si>
  <si>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</si>
  <si>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</si>
  <si>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</si>
  <si>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</si>
  <si>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</si>
  <si>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</si>
  <si>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</si>
  <si>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</si>
  <si>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</si>
  <si>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</si>
  <si>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</si>
  <si>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</si>
  <si>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</si>
  <si>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</si>
  <si>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</si>
  <si>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</si>
  <si>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</si>
  <si>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</si>
  <si>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</si>
  <si>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</si>
  <si>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</si>
  <si>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</si>
  <si>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</si>
  <si>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</si>
  <si>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</si>
  <si>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</si>
  <si>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</si>
  <si>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</si>
  <si>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</si>
  <si>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</si>
  <si>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</si>
  <si>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</si>
  <si>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</si>
  <si>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</si>
  <si>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</si>
  <si>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</si>
  <si>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</si>
  <si>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</si>
  <si>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</si>
  <si>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</si>
  <si>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</si>
  <si>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</si>
  <si>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</si>
  <si>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</si>
  <si>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</si>
  <si>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</si>
  <si>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</si>
  <si>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</si>
  <si>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</si>
  <si>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</si>
  <si>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</si>
  <si>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</si>
  <si>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</si>
  <si>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</si>
  <si>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</si>
  <si>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</si>
  <si>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</si>
  <si>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</si>
  <si>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</si>
  <si>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</si>
  <si>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</si>
  <si>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</si>
  <si>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</si>
  <si>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</si>
  <si>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</si>
  <si>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</si>
  <si>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</si>
  <si>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</si>
  <si>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</si>
  <si>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</si>
  <si>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</si>
  <si>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</si>
  <si>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</si>
  <si>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</si>
  <si>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</si>
  <si>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</si>
  <si>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</si>
  <si>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</si>
  <si>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</si>
  <si>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</si>
  <si>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</si>
  <si>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</si>
  <si>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</si>
  <si>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</si>
  <si>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</si>
  <si>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</si>
  <si>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</si>
  <si>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</si>
  <si>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</si>
  <si>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</si>
  <si>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</si>
  <si>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</si>
  <si>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</si>
  <si>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</si>
  <si>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</si>
  <si>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</si>
  <si>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</si>
  <si>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</si>
  <si>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</si>
  <si>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</si>
  <si>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</si>
  <si>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</si>
  <si>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</si>
  <si>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</si>
  <si>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</si>
  <si>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</si>
  <si>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</si>
  <si>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</si>
  <si>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</si>
  <si>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</si>
  <si>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</si>
  <si>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</si>
  <si>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</si>
  <si>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</si>
  <si>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</si>
  <si>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</si>
  <si>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</si>
  <si>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</si>
  <si>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</si>
  <si>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</si>
  <si>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</si>
  <si>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</si>
  <si>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</si>
  <si>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</si>
  <si>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</si>
  <si>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</si>
  <si>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</si>
  <si>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</si>
  <si>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</si>
  <si>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</si>
  <si>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</si>
  <si>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</si>
  <si>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</si>
  <si>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</si>
  <si>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</si>
  <si>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</si>
  <si>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</si>
  <si>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</si>
  <si>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</si>
  <si>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</si>
  <si>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</si>
  <si>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</si>
  <si>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</si>
  <si>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</si>
  <si>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</si>
  <si>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</si>
  <si>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</si>
  <si>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</si>
  <si>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</si>
  <si>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</si>
  <si>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</si>
  <si>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</si>
  <si>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</si>
  <si>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</si>
  <si>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</si>
  <si>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</si>
  <si>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</si>
  <si>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</si>
  <si>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</si>
  <si>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</si>
  <si>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</si>
  <si>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</si>
  <si>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</si>
  <si>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</si>
  <si>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</si>
  <si>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</si>
  <si>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</si>
  <si>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</si>
  <si>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</si>
  <si>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</si>
  <si>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</si>
  <si>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</si>
  <si>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</si>
  <si>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</si>
  <si>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</si>
  <si>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</si>
  <si>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</si>
  <si>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</si>
  <si>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</si>
  <si>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</si>
  <si>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</si>
  <si>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</si>
  <si>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</si>
  <si>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</si>
  <si>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</si>
  <si>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</si>
  <si>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</si>
  <si>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</si>
  <si>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</si>
  <si>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</si>
  <si>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</si>
  <si>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</si>
  <si>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</si>
  <si>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</si>
  <si>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</si>
  <si>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</si>
  <si>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</si>
  <si>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</si>
  <si>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</si>
  <si>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</si>
  <si>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</si>
  <si>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</si>
  <si>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</si>
  <si>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</si>
  <si>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</si>
  <si>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</si>
  <si>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</si>
  <si>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</si>
  <si>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</si>
  <si>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</si>
  <si>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</si>
  <si>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</si>
  <si>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</si>
  <si>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</si>
  <si>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</si>
  <si>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</si>
  <si>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</si>
  <si>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</si>
  <si>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</si>
  <si>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</si>
  <si>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</si>
  <si>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</si>
  <si>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</si>
  <si>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</si>
  <si>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</si>
  <si>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</si>
  <si>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</si>
  <si>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</si>
  <si>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</si>
  <si>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</si>
  <si>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</si>
  <si>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</si>
  <si>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</si>
  <si>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</si>
  <si>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</si>
  <si>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</si>
  <si>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</si>
  <si>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</si>
  <si>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</si>
  <si>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</si>
  <si>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</si>
  <si>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</si>
  <si>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</si>
  <si>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</si>
  <si>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</si>
  <si>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</si>
  <si>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</si>
  <si>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</si>
  <si>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</si>
  <si>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</si>
  <si>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</si>
  <si>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</si>
  <si>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</si>
  <si>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</si>
  <si>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</si>
  <si>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</si>
  <si>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</si>
  <si>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</si>
  <si>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</si>
  <si>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</si>
  <si>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</si>
  <si>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</si>
  <si>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</si>
  <si>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</si>
  <si>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</si>
  <si>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</si>
  <si>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</si>
  <si>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</si>
  <si>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</si>
  <si>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</si>
  <si>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</si>
  <si>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</si>
  <si>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</si>
  <si>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</si>
  <si>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</si>
  <si>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</si>
  <si>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</si>
  <si>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</si>
  <si>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</si>
  <si>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</si>
  <si>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</si>
  <si>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</si>
  <si>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</si>
  <si>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</si>
  <si>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</si>
  <si>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</si>
  <si>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</si>
  <si>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</si>
  <si>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</si>
  <si>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</si>
  <si>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</si>
  <si>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</si>
  <si>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</si>
  <si>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</si>
  <si>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</si>
  <si>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</si>
  <si>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</si>
  <si>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</si>
  <si>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</si>
  <si>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</si>
  <si>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</si>
  <si>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</si>
  <si>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</si>
  <si>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</si>
  <si>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</si>
  <si>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</si>
  <si>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</si>
  <si>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</si>
  <si>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</si>
  <si>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</si>
  <si>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</si>
  <si>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</si>
  <si>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</si>
  <si>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</si>
  <si>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</si>
  <si>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</si>
  <si>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</si>
  <si>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</si>
  <si>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</si>
  <si>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</si>
  <si>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</si>
  <si>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</si>
  <si>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</si>
  <si>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</si>
  <si>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</si>
  <si>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</si>
  <si>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</si>
  <si>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</si>
  <si>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</si>
  <si>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</si>
  <si>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</si>
  <si>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</si>
  <si>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</si>
  <si>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</si>
  <si>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</si>
  <si>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</si>
  <si>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</si>
  <si>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</si>
  <si>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</si>
  <si>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</si>
  <si>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</si>
  <si>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</si>
  <si>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</si>
  <si>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</si>
  <si>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</si>
  <si>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</si>
  <si>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</si>
  <si>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</si>
  <si>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</si>
  <si>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</si>
  <si>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</si>
  <si>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</si>
  <si>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</si>
  <si>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</si>
  <si>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</si>
  <si>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</si>
  <si>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</si>
  <si>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</si>
  <si>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</si>
  <si>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</si>
  <si>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</si>
  <si>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</si>
  <si>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</si>
  <si>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</si>
  <si>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</si>
  <si>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</si>
  <si>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</si>
  <si>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</si>
  <si>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</si>
  <si>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</si>
  <si>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</si>
  <si>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</si>
  <si>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</si>
  <si>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</si>
  <si>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</si>
  <si>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</si>
  <si>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</si>
  <si>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</si>
  <si>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</si>
  <si>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</si>
  <si>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</si>
  <si>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</si>
  <si>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</si>
  <si>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</si>
  <si>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</si>
  <si>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</si>
  <si>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</si>
  <si>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</si>
  <si>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</si>
  <si>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</si>
  <si>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</si>
  <si>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</si>
  <si>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</si>
  <si>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</si>
  <si>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</si>
  <si>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</si>
  <si>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</si>
  <si>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</si>
  <si>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</si>
  <si>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</si>
  <si>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</si>
  <si>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</si>
  <si>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</si>
  <si>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</si>
  <si>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</si>
  <si>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</si>
  <si>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</si>
  <si>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</si>
  <si>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</si>
  <si>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</si>
  <si>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</si>
  <si>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</si>
  <si>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</si>
  <si>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</si>
  <si>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</si>
  <si>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</si>
  <si>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</si>
  <si>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</si>
  <si>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</si>
  <si>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</si>
  <si>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</si>
  <si>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</si>
  <si>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</si>
  <si>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</si>
  <si>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</si>
  <si>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</si>
  <si>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</si>
  <si>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</si>
  <si>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</si>
  <si>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</si>
  <si>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</si>
  <si>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</si>
  <si>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</si>
  <si>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</si>
  <si>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</si>
  <si>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</si>
  <si>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</si>
  <si>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</si>
  <si>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</si>
  <si>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</si>
  <si>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</si>
  <si>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</si>
  <si>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</si>
  <si>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</si>
  <si>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</si>
  <si>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</si>
  <si>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</si>
  <si>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</si>
  <si>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</si>
  <si>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</si>
  <si>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</si>
  <si>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</si>
  <si>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</si>
  <si>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</si>
  <si>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</si>
  <si>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</si>
  <si>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</si>
  <si>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</si>
  <si>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</si>
  <si>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</si>
  <si>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</si>
  <si>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</si>
  <si>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</si>
  <si>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</si>
  <si>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</si>
  <si>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</si>
  <si>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</si>
  <si>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</si>
  <si>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</si>
  <si>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</si>
  <si>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</si>
  <si>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</si>
  <si>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</si>
  <si>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</si>
  <si>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</si>
  <si>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</si>
  <si>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</si>
  <si>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</si>
  <si>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</si>
  <si>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</si>
  <si>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</si>
  <si>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</si>
  <si>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</si>
  <si>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</si>
  <si>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</si>
  <si>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</si>
  <si>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</si>
  <si>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</si>
  <si>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</si>
  <si>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</si>
  <si>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</si>
  <si>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</si>
  <si>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</si>
  <si>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</si>
  <si>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</si>
  <si>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</si>
  <si>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</si>
  <si>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</si>
  <si>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</si>
  <si>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</si>
  <si>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</si>
  <si>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</si>
  <si>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</si>
  <si>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</si>
  <si>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</si>
  <si>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</si>
  <si>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</si>
  <si>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</si>
  <si>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</si>
  <si>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</si>
  <si>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</si>
  <si>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</si>
  <si>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</si>
  <si>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</si>
  <si>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</si>
  <si>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</si>
  <si>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</si>
  <si>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</si>
  <si>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</si>
  <si>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</si>
  <si>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</si>
  <si>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</si>
  <si>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</si>
  <si>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</si>
  <si>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</si>
  <si>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</si>
  <si>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</si>
  <si>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</si>
  <si>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</si>
  <si>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</si>
  <si>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</si>
  <si>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</si>
  <si>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</si>
  <si>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</si>
  <si>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</si>
  <si>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</si>
  <si>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</si>
  <si>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</si>
  <si>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</si>
  <si>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</si>
  <si>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</si>
  <si>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</si>
  <si>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</si>
  <si>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</si>
  <si>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</si>
  <si>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</si>
  <si>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</si>
  <si>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</si>
  <si>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</si>
  <si>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</si>
  <si>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</si>
  <si>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</si>
  <si>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</si>
  <si>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</si>
  <si>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</si>
  <si>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</si>
  <si>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</si>
  <si>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</si>
  <si>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</si>
  <si>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</si>
  <si>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</si>
  <si>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</si>
  <si>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</si>
  <si>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</si>
  <si>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</si>
  <si>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</si>
  <si>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</si>
  <si>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</si>
  <si>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</si>
  <si>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</si>
  <si>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</si>
  <si>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</si>
  <si>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</si>
  <si>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</si>
  <si>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</si>
  <si>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</si>
  <si>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</si>
  <si>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</si>
  <si>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</si>
  <si>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</si>
  <si>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</si>
  <si>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</si>
  <si>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</si>
  <si>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</si>
  <si>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</si>
  <si>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</si>
  <si>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</si>
  <si>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</si>
  <si>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</si>
  <si>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</si>
  <si>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</si>
  <si>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</si>
  <si>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</si>
  <si>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</si>
  <si>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</si>
  <si>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</si>
  <si>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</si>
  <si>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</si>
  <si>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</si>
  <si>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</si>
  <si>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</si>
  <si>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</si>
  <si>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</si>
  <si>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</si>
  <si>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</si>
  <si>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</si>
  <si>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</si>
  <si>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</si>
  <si>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</si>
  <si>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</si>
  <si>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</si>
  <si>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</si>
  <si>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</si>
  <si>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</si>
  <si>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</si>
  <si>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</si>
  <si>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</si>
  <si>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</si>
  <si>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</si>
  <si>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</si>
  <si>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</si>
  <si>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</si>
  <si>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</si>
  <si>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</si>
  <si>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</si>
  <si>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</si>
  <si>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</si>
  <si>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</si>
  <si>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</si>
  <si>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</si>
  <si>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</si>
  <si>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</si>
  <si>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</si>
  <si>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</si>
  <si>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</si>
  <si>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</si>
  <si>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</si>
  <si>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</si>
  <si>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</si>
  <si>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</si>
  <si>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</si>
  <si>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</si>
  <si>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</si>
  <si>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</si>
  <si>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</si>
  <si>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</si>
  <si>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</si>
  <si>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</si>
  <si>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</si>
  <si>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</si>
  <si>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</si>
  <si>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</si>
  <si>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</si>
  <si>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</si>
  <si>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</si>
  <si>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</si>
  <si>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</si>
  <si>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</si>
  <si>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</si>
  <si>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</si>
  <si>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</si>
  <si>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</si>
  <si>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</si>
  <si>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</si>
  <si>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</si>
  <si>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</si>
  <si>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</si>
  <si>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</si>
  <si>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</si>
  <si>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</si>
  <si>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</si>
  <si>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</si>
  <si>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</si>
  <si>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</si>
  <si>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</si>
  <si>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</si>
  <si>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</si>
  <si>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</si>
  <si>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</si>
  <si>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</si>
  <si>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</si>
  <si>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</si>
  <si>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</si>
  <si>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</si>
  <si>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</si>
  <si>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</si>
  <si>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</si>
  <si>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</si>
  <si>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</si>
  <si>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</si>
  <si>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</si>
  <si>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</si>
  <si>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</si>
  <si>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</si>
  <si>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</si>
  <si>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</si>
  <si>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</si>
  <si>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</si>
  <si>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</si>
  <si>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</si>
  <si>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</si>
  <si>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</si>
  <si>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</si>
  <si>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</si>
  <si>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</si>
  <si>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</si>
  <si>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</si>
  <si>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</si>
  <si>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</si>
  <si>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</si>
  <si>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</si>
  <si>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</si>
  <si>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</si>
  <si>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</si>
  <si>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</si>
  <si>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</si>
  <si>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</si>
  <si>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</si>
  <si>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</si>
  <si>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</si>
  <si>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</si>
  <si>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</si>
  <si>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</si>
  <si>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</si>
  <si>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</si>
  <si>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</si>
  <si>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</si>
  <si>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</si>
  <si>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</si>
  <si>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</si>
  <si>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</si>
  <si>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</si>
  <si>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</si>
  <si>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</si>
  <si>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</si>
  <si>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</si>
  <si>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</si>
  <si>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</si>
  <si>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</si>
  <si>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</si>
  <si>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</si>
  <si>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</si>
  <si>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</si>
  <si>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</si>
  <si>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</si>
  <si>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</si>
  <si>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</si>
  <si>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</si>
  <si>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</si>
  <si>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</si>
  <si>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</si>
  <si>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</si>
  <si>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</si>
  <si>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</si>
  <si>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</si>
  <si>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</si>
  <si>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</si>
  <si>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</si>
  <si>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</si>
  <si>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</si>
  <si>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</si>
  <si>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</si>
  <si>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</si>
  <si>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</si>
  <si>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</si>
  <si>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</si>
  <si>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</si>
  <si>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</si>
  <si>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</si>
  <si>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</si>
  <si>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</si>
  <si>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</si>
  <si>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</si>
  <si>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</si>
  <si>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</si>
  <si>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</si>
  <si>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</si>
  <si>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</si>
  <si>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</si>
  <si>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</si>
  <si>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</si>
  <si>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</si>
  <si>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</si>
  <si>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</si>
  <si>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</si>
  <si>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</si>
  <si>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</si>
  <si>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</si>
  <si>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</si>
  <si>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</si>
  <si>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</si>
  <si>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</si>
  <si>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</si>
  <si>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</si>
  <si>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</si>
  <si>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</si>
  <si>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</si>
  <si>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</si>
  <si>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</si>
  <si>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</si>
  <si>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</si>
  <si>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</si>
  <si>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</si>
  <si>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</si>
  <si>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</si>
  <si>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</si>
  <si>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</si>
  <si>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</si>
  <si>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</si>
  <si>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</si>
  <si>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</si>
  <si>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</si>
  <si>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</si>
  <si>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</si>
  <si>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</si>
  <si>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</si>
  <si>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</si>
  <si>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</si>
  <si>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</si>
  <si>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</si>
  <si>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</si>
  <si>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</si>
  <si>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</si>
  <si>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</si>
  <si>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</si>
  <si>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</si>
  <si>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</si>
  <si>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</si>
  <si>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</si>
  <si>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</si>
  <si>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</si>
  <si>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</si>
  <si>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</si>
  <si>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</si>
  <si>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</si>
  <si>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</si>
  <si>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</si>
  <si>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</si>
  <si>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</si>
  <si>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</si>
  <si>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</si>
  <si>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</si>
  <si>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</si>
  <si>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</si>
  <si>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</si>
  <si>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</si>
  <si>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</si>
  <si>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</si>
  <si>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</si>
  <si>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</si>
  <si>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</si>
  <si>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</si>
  <si>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</si>
  <si>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</si>
  <si>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</si>
  <si>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</si>
  <si>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</si>
  <si>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</si>
  <si>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</si>
  <si>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</si>
  <si>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</si>
  <si>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</si>
  <si>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</si>
  <si>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</si>
  <si>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</si>
  <si>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</si>
  <si>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</si>
  <si>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</si>
  <si>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</si>
  <si>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</si>
  <si>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</si>
  <si>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</si>
  <si>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</si>
  <si>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</si>
  <si>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</si>
  <si>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</si>
  <si>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</si>
  <si>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</si>
  <si>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</si>
  <si>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</si>
  <si>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</si>
  <si>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</si>
  <si>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</si>
  <si>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</si>
  <si>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</si>
  <si>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</si>
  <si>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</si>
  <si>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</si>
  <si>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</si>
  <si>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</si>
  <si>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</si>
  <si>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</si>
  <si>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</si>
  <si>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</si>
  <si>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</si>
  <si>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</si>
  <si>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</si>
  <si>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</si>
  <si>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</si>
  <si>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</si>
  <si>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</si>
  <si>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</si>
  <si>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</si>
  <si>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</si>
  <si>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</si>
  <si>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</si>
  <si>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</si>
  <si>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</si>
  <si>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</si>
  <si>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</si>
  <si>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</si>
  <si>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</si>
  <si>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</si>
  <si>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</si>
  <si>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</si>
  <si>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</si>
  <si>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</si>
  <si>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</si>
  <si>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</si>
  <si>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</si>
  <si>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</si>
  <si>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</si>
  <si>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</si>
  <si>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</si>
  <si>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</si>
  <si>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</si>
  <si>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</si>
  <si>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</si>
  <si>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</si>
  <si>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</si>
  <si>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</si>
  <si>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</si>
  <si>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</si>
  <si>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</si>
  <si>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</si>
  <si>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</si>
  <si>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</si>
  <si>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</si>
  <si>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</si>
  <si>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</si>
  <si>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</si>
  <si>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</si>
  <si>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</si>
  <si>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</si>
  <si>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</si>
  <si>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</si>
  <si>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</si>
  <si>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</si>
  <si>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</si>
  <si>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</si>
  <si>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</si>
  <si>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</si>
  <si>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</si>
  <si>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</si>
  <si>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</si>
  <si>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</si>
  <si>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</si>
  <si>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</si>
  <si>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</si>
  <si>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</si>
  <si>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</si>
  <si>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</si>
  <si>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</si>
  <si>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</si>
  <si>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</si>
  <si>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</si>
  <si>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</si>
  <si>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</si>
  <si>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</si>
  <si>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</si>
  <si>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</si>
  <si>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</si>
  <si>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</si>
  <si>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</si>
  <si>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</si>
  <si>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</si>
  <si>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</si>
  <si>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</si>
  <si>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</si>
  <si>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</si>
  <si>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</si>
  <si>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</si>
  <si>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</si>
  <si>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</si>
  <si>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</si>
  <si>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</si>
  <si>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</si>
  <si>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</si>
  <si>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</si>
  <si>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</si>
  <si>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</si>
  <si>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</si>
  <si>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</si>
  <si>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</si>
  <si>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</si>
  <si>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</si>
  <si>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</si>
  <si>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</si>
  <si>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</si>
  <si>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</si>
  <si>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</si>
  <si>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</si>
  <si>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</si>
  <si>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</si>
  <si>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</si>
  <si>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</si>
  <si>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</si>
  <si>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</si>
  <si>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</si>
  <si>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</si>
  <si>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</si>
  <si>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</si>
  <si>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</si>
  <si>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</si>
  <si>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</si>
  <si>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</si>
  <si>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</si>
  <si>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</si>
  <si>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</si>
  <si>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</si>
  <si>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</si>
  <si>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</si>
  <si>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</si>
  <si>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</si>
  <si>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</si>
  <si>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</si>
  <si>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</si>
  <si>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</si>
  <si>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</si>
  <si>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</si>
  <si>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</si>
  <si>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</si>
  <si>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</si>
  <si>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</si>
  <si>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</si>
  <si>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</si>
  <si>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</si>
  <si>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</si>
  <si>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</si>
  <si>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</si>
  <si>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</si>
  <si>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</si>
  <si>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</si>
  <si>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</si>
  <si>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</si>
  <si>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</si>
  <si>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</si>
  <si>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</si>
  <si>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</si>
  <si>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</si>
  <si>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</si>
  <si>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</si>
  <si>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</si>
  <si>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</si>
  <si>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</si>
  <si>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</si>
  <si>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</si>
  <si>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</si>
  <si>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</si>
  <si>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</si>
  <si>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</si>
  <si>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</si>
  <si>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</si>
  <si>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</si>
  <si>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</si>
  <si>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</si>
  <si>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</si>
  <si>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</si>
  <si>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</si>
  <si>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</si>
  <si>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</si>
  <si>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</si>
  <si>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</si>
  <si>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</si>
  <si>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</si>
  <si>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</si>
  <si>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</si>
  <si>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</si>
  <si>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</si>
  <si>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</si>
  <si>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</si>
  <si>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</si>
  <si>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</si>
  <si>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</si>
  <si>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</si>
  <si>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</si>
  <si>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</si>
  <si>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</si>
  <si>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</si>
  <si>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</si>
  <si>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</si>
  <si>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</si>
  <si>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</si>
  <si>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</si>
  <si>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</si>
  <si>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</si>
  <si>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</si>
  <si>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</si>
  <si>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</si>
  <si>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</si>
  <si>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</si>
  <si>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</si>
  <si>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</si>
  <si>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</si>
  <si>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</si>
  <si>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</si>
  <si>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</si>
  <si>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</si>
  <si>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</si>
  <si>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</si>
  <si>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</si>
  <si>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</si>
  <si>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</si>
  <si>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</si>
  <si>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</si>
  <si>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</si>
  <si>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</si>
  <si>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</si>
  <si>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</si>
  <si>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</si>
  <si>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</si>
  <si>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</si>
  <si>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</si>
  <si>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</si>
  <si>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</si>
  <si>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</si>
  <si>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</si>
  <si>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</si>
  <si>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</si>
  <si>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</si>
  <si>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</si>
  <si>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</si>
  <si>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</si>
  <si>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</si>
  <si>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</si>
  <si>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</si>
  <si>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</si>
  <si>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</si>
  <si>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</si>
  <si>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</si>
  <si>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</si>
  <si>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</si>
  <si>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</si>
  <si>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</si>
  <si>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</si>
  <si>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</si>
  <si>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</si>
  <si>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</si>
  <si>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</si>
  <si>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</si>
  <si>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</si>
  <si>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</si>
  <si>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</si>
  <si>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</si>
  <si>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</si>
  <si>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</si>
  <si>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</si>
  <si>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</si>
  <si>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</si>
  <si>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</si>
  <si>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</si>
  <si>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</si>
  <si>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</si>
  <si>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</si>
  <si>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</si>
  <si>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</si>
  <si>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</si>
  <si>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</si>
  <si>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</si>
  <si>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</si>
  <si>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</si>
  <si>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</si>
  <si>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</si>
  <si>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</si>
  <si>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</si>
  <si>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</si>
  <si>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</si>
  <si>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</si>
  <si>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</si>
  <si>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</si>
  <si>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</si>
  <si>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</si>
  <si>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</si>
  <si>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</si>
  <si>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</si>
  <si>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</si>
  <si>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</si>
  <si>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</si>
  <si>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</si>
  <si>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</si>
  <si>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</si>
  <si>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</si>
  <si>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</si>
  <si>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</si>
  <si>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</si>
  <si>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</si>
  <si>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</si>
  <si>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</si>
  <si>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</si>
  <si>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</si>
  <si>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</si>
  <si>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</si>
  <si>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</si>
  <si>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</si>
  <si>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</si>
  <si>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</si>
  <si>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</si>
  <si>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</si>
  <si>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</si>
  <si>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</si>
  <si>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</si>
  <si>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</si>
  <si>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</si>
  <si>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</si>
  <si>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</si>
  <si>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</si>
  <si>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</si>
  <si>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</si>
  <si>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</si>
  <si>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</si>
  <si>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</si>
  <si>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</si>
  <si>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</si>
  <si>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</si>
  <si>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</si>
  <si>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</si>
  <si>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</si>
  <si>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</si>
  <si>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</si>
  <si>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</si>
  <si>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</si>
  <si>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</si>
  <si>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</si>
  <si>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</si>
  <si>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</si>
  <si>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</si>
  <si>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</si>
  <si>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</si>
  <si>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</si>
  <si>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</si>
  <si>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</si>
  <si>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</si>
  <si>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</si>
  <si>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</si>
  <si>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</si>
  <si>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</si>
  <si>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</si>
  <si>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</si>
  <si>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</si>
  <si>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</si>
  <si>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</si>
  <si>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</si>
  <si>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</si>
  <si>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</si>
  <si>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</si>
  <si>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</si>
  <si>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</si>
  <si>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</si>
  <si>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</si>
  <si>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</si>
  <si>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</si>
  <si>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</si>
  <si>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</si>
  <si>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</si>
  <si>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</si>
  <si>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</si>
  <si>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</si>
  <si>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</si>
  <si>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</si>
  <si>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</si>
  <si>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</si>
  <si>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</si>
  <si>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</si>
  <si>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</si>
  <si>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</si>
  <si>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</si>
  <si>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</si>
  <si>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</si>
  <si>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</si>
  <si>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</si>
  <si>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</si>
  <si>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</si>
  <si>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</si>
  <si>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</si>
  <si>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</si>
  <si>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</si>
  <si>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</si>
  <si>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</si>
  <si>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</si>
  <si>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</si>
  <si>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</si>
  <si>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</si>
  <si>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</si>
  <si>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</si>
  <si>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</si>
  <si>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</si>
  <si>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</si>
  <si>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</si>
  <si>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</si>
  <si>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</si>
  <si>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</si>
  <si>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</si>
  <si>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</si>
  <si>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</si>
  <si>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</si>
  <si>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</si>
  <si>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</si>
  <si>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</si>
  <si>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</si>
  <si>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</si>
  <si>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</si>
  <si>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</si>
  <si>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</si>
  <si>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</si>
  <si>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</si>
  <si>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</si>
  <si>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</si>
  <si>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</si>
  <si>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</si>
  <si>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</si>
  <si>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</si>
  <si>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</si>
  <si>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</si>
  <si>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</si>
  <si>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</si>
  <si>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</si>
  <si>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</si>
  <si>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</si>
  <si>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</si>
  <si>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</si>
  <si>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</si>
  <si>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</si>
  <si>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</si>
  <si>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</si>
  <si>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</si>
  <si>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</si>
  <si>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</si>
  <si>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</si>
  <si>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</si>
  <si>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</si>
  <si>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</si>
  <si>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</si>
  <si>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</si>
  <si>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</si>
  <si>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</si>
  <si>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</si>
  <si>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</si>
  <si>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</si>
  <si>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</si>
  <si>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</si>
  <si>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</si>
  <si>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</si>
  <si>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</si>
  <si>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</si>
  <si>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</si>
  <si>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</si>
  <si>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</si>
  <si>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</si>
  <si>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</si>
  <si>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</si>
  <si>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</si>
  <si>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</si>
  <si>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</si>
  <si>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</si>
  <si>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</si>
  <si>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</si>
  <si>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</si>
  <si>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</si>
  <si>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</si>
  <si>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</si>
  <si>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</si>
  <si>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</si>
  <si>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</si>
  <si>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</si>
  <si>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</si>
  <si>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</si>
  <si>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</si>
  <si>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</si>
  <si>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</si>
  <si>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</si>
  <si>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</si>
  <si>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</si>
  <si>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</si>
  <si>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</si>
  <si>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</si>
  <si>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</si>
  <si>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</si>
  <si>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</si>
  <si>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</si>
  <si>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</si>
  <si>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</si>
  <si>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</si>
  <si>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</si>
  <si>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</si>
  <si>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</si>
  <si>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</si>
  <si>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</si>
  <si>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</si>
  <si>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</si>
  <si>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</si>
  <si>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</si>
  <si>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</si>
  <si>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</si>
  <si>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</si>
  <si>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</si>
  <si>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</si>
  <si>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</si>
  <si>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</si>
  <si>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</si>
  <si>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</si>
  <si>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</si>
  <si>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</si>
  <si>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</si>
  <si>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</si>
  <si>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</si>
  <si>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</si>
  <si>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</si>
  <si>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</si>
  <si>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</si>
  <si>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</si>
  <si>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</si>
  <si>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</si>
  <si>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</si>
  <si>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</si>
  <si>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</si>
  <si>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</si>
  <si>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</si>
  <si>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</si>
  <si>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</si>
  <si>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</si>
  <si>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</si>
  <si>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</si>
  <si>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</si>
  <si>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</si>
  <si>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</si>
  <si>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</si>
  <si>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</si>
  <si>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</si>
  <si>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</si>
  <si>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</si>
  <si>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</si>
  <si>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</si>
  <si>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</si>
  <si>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</si>
  <si>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</si>
  <si>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</si>
  <si>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</si>
  <si>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</si>
  <si>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</si>
  <si>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</si>
  <si>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</si>
  <si>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</si>
  <si>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</si>
  <si>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</si>
  <si>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</si>
  <si>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</si>
  <si>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</si>
  <si>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</si>
  <si>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</si>
  <si>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</si>
  <si>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</si>
  <si>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</si>
  <si>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</si>
  <si>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</si>
  <si>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</si>
  <si>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</si>
  <si>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</si>
  <si>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</si>
  <si>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</si>
  <si>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</si>
  <si>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</si>
  <si>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</si>
  <si>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</si>
  <si>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</si>
  <si>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</si>
  <si>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</si>
  <si>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</si>
  <si>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</si>
  <si>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</si>
  <si>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</si>
  <si>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</si>
  <si>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</si>
  <si>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</si>
  <si>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</si>
  <si>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</si>
  <si>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</si>
  <si>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</si>
  <si>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</si>
  <si>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</si>
  <si>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</si>
  <si>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</si>
  <si>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</si>
  <si>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</si>
  <si>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</si>
  <si>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</si>
  <si>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</si>
  <si>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</si>
  <si>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</si>
  <si>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</si>
  <si>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</si>
  <si>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</si>
  <si>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</si>
  <si>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</si>
  <si>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</si>
  <si>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</si>
  <si>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</si>
  <si>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</si>
  <si>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</si>
  <si>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</si>
  <si>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</si>
  <si>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</si>
  <si>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</si>
  <si>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</si>
  <si>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</si>
  <si>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</si>
  <si>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</si>
  <si>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</si>
  <si>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</si>
  <si>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</si>
  <si>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</si>
  <si>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</si>
  <si>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</si>
  <si>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</si>
  <si>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</si>
  <si>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</si>
  <si>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</si>
  <si>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</si>
  <si>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</si>
  <si>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</si>
  <si>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</si>
  <si>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</si>
  <si>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</si>
  <si>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</si>
  <si>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</si>
  <si>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</si>
  <si>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</si>
  <si>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</si>
  <si>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</si>
  <si>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</si>
  <si>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</si>
  <si>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</si>
  <si>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</si>
  <si>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</si>
  <si>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</si>
  <si>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</si>
  <si>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</si>
  <si>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</si>
  <si>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</si>
  <si>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</si>
  <si>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</si>
  <si>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</si>
  <si>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</si>
  <si>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</si>
  <si>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</si>
  <si>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</si>
  <si>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</si>
  <si>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</si>
  <si>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</si>
  <si>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</si>
  <si>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</si>
  <si>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</si>
  <si>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</si>
  <si>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</si>
  <si>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</si>
  <si>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</si>
  <si>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</si>
  <si>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</si>
  <si>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</si>
  <si>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</si>
  <si>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</si>
  <si>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</si>
  <si>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</si>
  <si>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</si>
  <si>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</si>
  <si>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</si>
  <si>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</si>
  <si>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</si>
  <si>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</si>
  <si>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</si>
  <si>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</si>
  <si>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</si>
  <si>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</si>
  <si>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</si>
  <si>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</si>
  <si>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</si>
  <si>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</si>
  <si>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</si>
  <si>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</si>
  <si>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</si>
  <si>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</si>
  <si>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</si>
  <si>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</si>
  <si>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</si>
  <si>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</si>
  <si>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</si>
  <si>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</si>
  <si>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</si>
  <si>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</si>
  <si>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</si>
  <si>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</si>
  <si>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</si>
  <si>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</si>
  <si>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</si>
  <si>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</si>
  <si>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</si>
  <si>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</si>
  <si>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</si>
  <si>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</si>
  <si>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</si>
  <si>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</si>
  <si>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</si>
  <si>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</si>
  <si>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</si>
  <si>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</si>
  <si>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</si>
  <si>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</si>
  <si>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</si>
  <si>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</si>
  <si>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</si>
  <si>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</si>
  <si>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</si>
  <si>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</si>
  <si>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</si>
  <si>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</si>
  <si>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</si>
  <si>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</si>
  <si>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</si>
  <si>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</si>
  <si>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</si>
  <si>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</si>
  <si>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</si>
  <si>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</si>
  <si>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</si>
  <si>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</si>
  <si>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</si>
  <si>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</si>
  <si>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</si>
  <si>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</si>
  <si>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</si>
  <si>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</si>
  <si>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</si>
  <si>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</si>
  <si>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</si>
  <si>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</si>
  <si>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</si>
  <si>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</si>
  <si>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</si>
  <si>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</si>
  <si>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</si>
  <si>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</si>
  <si>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</si>
  <si>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</si>
  <si>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</si>
  <si>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</si>
  <si>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</si>
  <si>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</si>
  <si>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</si>
  <si>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</si>
  <si>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</si>
  <si>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</si>
  <si>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</si>
  <si>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</si>
  <si>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</si>
  <si>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</si>
  <si>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</si>
  <si>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</si>
  <si>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</si>
  <si>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</si>
  <si>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</si>
  <si>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</si>
  <si>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</si>
  <si>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</si>
  <si>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</si>
  <si>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</si>
  <si>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</si>
  <si>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</si>
  <si>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</si>
  <si>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</si>
  <si>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</si>
  <si>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</si>
  <si>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</si>
  <si>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</si>
  <si>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</si>
  <si>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</si>
  <si>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</si>
  <si>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</si>
  <si>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</si>
  <si>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</si>
  <si>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</si>
  <si>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</si>
  <si>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</si>
  <si>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</si>
  <si>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</si>
  <si>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</si>
  <si>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</si>
  <si>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</si>
  <si>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</si>
  <si>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</si>
  <si>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</si>
  <si>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</si>
  <si>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</si>
  <si>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</si>
  <si>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</si>
  <si>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</si>
  <si>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</si>
  <si>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</si>
  <si>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</si>
  <si>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</si>
  <si>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</si>
  <si>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</si>
  <si>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</si>
  <si>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</si>
  <si>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</si>
  <si>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</si>
  <si>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</si>
  <si>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</si>
  <si>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</si>
  <si>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</si>
  <si>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</si>
  <si>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</si>
  <si>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</si>
  <si>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</si>
  <si>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</si>
  <si>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</si>
  <si>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</si>
  <si>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</si>
  <si>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</si>
  <si>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</si>
  <si>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</si>
  <si>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</si>
  <si>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</si>
  <si>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</si>
  <si>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</si>
  <si>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</si>
  <si>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</si>
  <si>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</si>
  <si>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</si>
  <si>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</si>
  <si>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</si>
  <si>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</si>
  <si>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</si>
  <si>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</si>
  <si>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</si>
  <si>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</si>
  <si>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</si>
  <si>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</si>
  <si>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</si>
  <si>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</si>
  <si>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</si>
  <si>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</si>
  <si>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</si>
  <si>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</si>
  <si>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</si>
  <si>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</si>
  <si>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</si>
  <si>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</si>
  <si>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</si>
  <si>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</si>
  <si>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</si>
  <si>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</si>
  <si>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</si>
  <si>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</si>
  <si>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</si>
  <si>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</si>
  <si>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</si>
  <si>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</si>
  <si>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</si>
  <si>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</si>
  <si>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</si>
  <si>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</si>
  <si>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</si>
  <si>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</si>
  <si>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</si>
  <si>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</si>
  <si>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</si>
  <si>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</si>
  <si>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</si>
  <si>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</si>
  <si>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</si>
  <si>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</si>
  <si>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</si>
  <si>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</si>
  <si>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</si>
  <si>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</si>
  <si>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</si>
  <si>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</si>
  <si>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</si>
  <si>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</si>
  <si>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</si>
  <si>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</si>
  <si>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</si>
  <si>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</si>
  <si>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</si>
  <si>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</si>
  <si>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</si>
  <si>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</si>
  <si>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</si>
  <si>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</si>
  <si>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</si>
  <si>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</si>
  <si>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</si>
  <si>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</si>
  <si>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</si>
  <si>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</si>
  <si>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</si>
  <si>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</si>
  <si>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</si>
  <si>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</si>
  <si>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</si>
  <si>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</si>
  <si>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</si>
  <si>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</si>
  <si>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</si>
  <si>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</si>
  <si>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</si>
  <si>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</si>
  <si>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</si>
  <si>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</si>
  <si>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</si>
  <si>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</si>
  <si>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</si>
  <si>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</si>
  <si>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</si>
  <si>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</si>
  <si>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</si>
  <si>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</si>
  <si>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</si>
  <si>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</si>
  <si>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</si>
  <si>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</si>
  <si>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</si>
  <si>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</si>
  <si>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</si>
  <si>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</si>
  <si>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</si>
  <si>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</si>
  <si>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</si>
  <si>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</si>
  <si>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</si>
  <si>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</si>
  <si>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</si>
  <si>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</si>
  <si>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</si>
  <si>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</si>
  <si>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</si>
  <si>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</si>
  <si>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</si>
  <si>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</si>
  <si>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</si>
  <si>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</si>
  <si>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</si>
  <si>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</si>
  <si>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</si>
  <si>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</si>
  <si>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</si>
  <si>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</si>
  <si>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</si>
  <si>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</si>
  <si>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</si>
  <si>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</si>
  <si>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</si>
  <si>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</si>
  <si>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</si>
  <si>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</si>
  <si>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</si>
  <si>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</si>
  <si>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</si>
  <si>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</si>
  <si>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</si>
  <si>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</si>
  <si>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</si>
  <si>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</si>
  <si>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</si>
  <si>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</si>
  <si>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</si>
  <si>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</si>
  <si>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</si>
  <si>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</si>
  <si>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</si>
  <si>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</si>
  <si>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</si>
  <si>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</si>
  <si>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</si>
  <si>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</si>
  <si>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</si>
  <si>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</si>
  <si>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</si>
  <si>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</si>
  <si>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</si>
  <si>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</si>
  <si>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</si>
  <si>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</si>
  <si>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</si>
  <si>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</si>
  <si>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</si>
  <si>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</si>
  <si>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</si>
  <si>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</si>
  <si>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</si>
  <si>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</si>
  <si>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</si>
  <si>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</si>
  <si>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</si>
  <si>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</si>
  <si>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</si>
  <si>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</si>
  <si>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</si>
  <si>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</si>
  <si>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</si>
  <si>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</si>
  <si>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</si>
  <si>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</si>
  <si>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</si>
  <si>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</si>
  <si>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</si>
  <si>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</si>
  <si>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</si>
  <si>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</si>
  <si>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</si>
  <si>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</si>
  <si>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</si>
  <si>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</si>
  <si>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</si>
  <si>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</si>
  <si>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</si>
  <si>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</si>
  <si>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</si>
  <si>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</si>
  <si>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</si>
  <si>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</si>
  <si>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</si>
  <si>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</si>
  <si>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</si>
  <si>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</si>
  <si>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</si>
  <si>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</si>
  <si>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</si>
  <si>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</si>
  <si>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</si>
  <si>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</si>
  <si>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</si>
  <si>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</si>
  <si>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</si>
  <si>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</si>
  <si>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</si>
  <si>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</si>
  <si>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</si>
  <si>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</si>
  <si>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</si>
  <si>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</si>
  <si>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</si>
  <si>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</si>
  <si>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</si>
  <si>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</si>
  <si>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</si>
  <si>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</si>
  <si>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</si>
  <si>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</si>
  <si>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</si>
  <si>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</si>
  <si>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</si>
  <si>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</si>
  <si>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</si>
  <si>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</si>
  <si>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</si>
  <si>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</si>
  <si>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</si>
  <si>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</si>
  <si>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</si>
  <si>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</si>
  <si>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</si>
  <si>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</si>
  <si>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</si>
  <si>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</si>
  <si>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</si>
  <si>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</si>
  <si>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</si>
  <si>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</si>
  <si>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</si>
  <si>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</si>
  <si>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</si>
  <si>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</si>
  <si>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</si>
  <si>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</si>
  <si>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</si>
  <si>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</si>
  <si>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</si>
  <si>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</si>
  <si>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</si>
  <si>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</si>
  <si>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</si>
  <si>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</si>
  <si>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</si>
  <si>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</si>
  <si>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</si>
  <si>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</si>
  <si>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</si>
  <si>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</si>
  <si>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</si>
  <si>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</si>
  <si>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</si>
  <si>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</si>
  <si>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</si>
  <si>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</si>
  <si>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</si>
  <si>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</si>
  <si>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</si>
  <si>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</si>
  <si>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</si>
  <si>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</si>
  <si>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</si>
  <si>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</si>
  <si>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</si>
  <si>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</si>
  <si>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</si>
  <si>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</si>
  <si>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</si>
  <si>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</si>
  <si>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</si>
  <si>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</si>
  <si>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</si>
  <si>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</si>
  <si>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</si>
  <si>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</si>
  <si>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</si>
  <si>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</si>
  <si>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</si>
  <si>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</si>
  <si>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</si>
  <si>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</si>
  <si>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</si>
  <si>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</si>
  <si>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</si>
  <si>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</si>
  <si>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</si>
  <si>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</si>
  <si>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</si>
  <si>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</si>
  <si>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</si>
  <si>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</si>
  <si>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</si>
  <si>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</si>
  <si>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</si>
  <si>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</si>
  <si>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</si>
  <si>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</si>
  <si>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</si>
  <si>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</si>
  <si>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</si>
  <si>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</si>
  <si>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</si>
  <si>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</si>
  <si>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</si>
  <si>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</si>
  <si>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</si>
  <si>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</si>
  <si>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</si>
  <si>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</si>
  <si>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</si>
  <si>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</si>
  <si>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</si>
  <si>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</si>
  <si>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</si>
  <si>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</si>
  <si>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</si>
  <si>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</si>
  <si>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</si>
  <si>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</si>
  <si>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</si>
  <si>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</si>
  <si>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</si>
  <si>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</si>
  <si>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</si>
  <si>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</si>
  <si>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</si>
  <si>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</si>
  <si>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</si>
  <si>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</si>
  <si>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</si>
  <si>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</si>
  <si>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</si>
  <si>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</si>
  <si>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</si>
  <si>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</si>
  <si>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</si>
  <si>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</si>
  <si>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</si>
  <si>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</si>
  <si>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</si>
  <si>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</si>
  <si>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</si>
  <si>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</si>
  <si>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</si>
  <si>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</si>
  <si>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</si>
  <si>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</si>
  <si>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</si>
  <si>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</si>
  <si>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</si>
  <si>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</si>
  <si>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</si>
  <si>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</si>
  <si>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</si>
  <si>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</si>
  <si>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</si>
  <si>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</si>
  <si>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</si>
  <si>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</si>
  <si>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</si>
  <si>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</si>
  <si>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</si>
  <si>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</si>
  <si>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</si>
  <si>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</si>
  <si>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</si>
  <si>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</si>
  <si>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</si>
  <si>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</si>
  <si>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</si>
  <si>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</si>
  <si>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</si>
  <si>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</si>
  <si>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</si>
  <si>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</si>
  <si>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</si>
  <si>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</si>
  <si>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</si>
  <si>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</si>
  <si>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</si>
  <si>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</si>
  <si>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</si>
  <si>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</si>
  <si>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</si>
  <si>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</si>
  <si>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</si>
  <si>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</si>
  <si>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</si>
  <si>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</si>
  <si>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</si>
  <si>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</si>
  <si>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</si>
  <si>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</si>
  <si>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</si>
  <si>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</si>
  <si>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</si>
  <si>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</si>
  <si>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</si>
  <si>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</si>
  <si>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</si>
  <si>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</si>
  <si>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</si>
  <si>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</si>
  <si>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</si>
  <si>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</si>
  <si>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</si>
  <si>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</si>
  <si>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</si>
  <si>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</si>
  <si>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</si>
  <si>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</si>
  <si>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</si>
  <si>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</si>
  <si>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</si>
  <si>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</si>
  <si>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</si>
  <si>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</si>
  <si>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</si>
  <si>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</si>
  <si>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</si>
  <si>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</si>
  <si>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</si>
  <si>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</si>
  <si>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</si>
  <si>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</si>
  <si>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</si>
  <si>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</si>
  <si>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</si>
  <si>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</si>
  <si>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</si>
  <si>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</si>
  <si>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</si>
  <si>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</si>
  <si>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</si>
  <si>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</si>
  <si>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</si>
  <si>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</si>
  <si>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</si>
  <si>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</si>
  <si>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</si>
  <si>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</si>
  <si>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</si>
  <si>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</si>
  <si>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</si>
  <si>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</si>
  <si>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</si>
  <si>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</si>
  <si>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</si>
  <si>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</si>
  <si>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</si>
  <si>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</si>
  <si>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</si>
  <si>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</si>
  <si>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</si>
  <si>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</si>
  <si>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</si>
  <si>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</si>
  <si>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</si>
  <si>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</si>
  <si>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</si>
  <si>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</si>
  <si>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</si>
  <si>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</si>
  <si>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</si>
  <si>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</si>
  <si>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</si>
  <si>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</si>
  <si>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</si>
  <si>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</si>
  <si>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</si>
  <si>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</si>
  <si>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</si>
  <si>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</si>
  <si>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</si>
  <si>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</si>
  <si>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</si>
  <si>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</si>
  <si>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</si>
  <si>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</si>
  <si>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</si>
  <si>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</si>
  <si>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</si>
  <si>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</si>
  <si>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</si>
  <si>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</si>
  <si>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</si>
  <si>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</si>
  <si>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</si>
  <si>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</si>
  <si>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</si>
  <si>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</si>
  <si>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</si>
  <si>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</si>
  <si>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</si>
  <si>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</si>
  <si>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</si>
  <si>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</si>
  <si>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</si>
  <si>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</si>
  <si>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</si>
  <si>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</si>
  <si>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</si>
  <si>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</si>
  <si>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</si>
  <si>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</si>
  <si>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</si>
  <si>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</si>
  <si>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</si>
  <si>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</si>
  <si>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</si>
  <si>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</si>
  <si>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</si>
  <si>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</si>
  <si>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</si>
  <si>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</si>
  <si>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</si>
  <si>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</si>
  <si>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</si>
  <si>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</si>
  <si>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</si>
  <si>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</si>
  <si>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</si>
  <si>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</si>
  <si>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</si>
  <si>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</si>
  <si>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</si>
  <si>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</si>
  <si>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</si>
  <si>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</si>
  <si>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</si>
  <si>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</si>
  <si>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</si>
  <si>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</si>
  <si>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</si>
  <si>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</si>
  <si>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</si>
  <si>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</si>
  <si>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</si>
  <si>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</si>
  <si>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</si>
  <si>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</si>
  <si>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</si>
  <si>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</si>
  <si>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</si>
  <si>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</si>
  <si>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</si>
  <si>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</si>
  <si>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</si>
  <si>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</si>
  <si>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</si>
  <si>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</si>
  <si>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</si>
  <si>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</si>
  <si>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</si>
  <si>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</si>
  <si>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</si>
  <si>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</si>
  <si>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</si>
  <si>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</si>
  <si>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</si>
  <si>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</si>
  <si>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</si>
  <si>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</si>
  <si>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</si>
  <si>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</si>
  <si>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</si>
  <si>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</si>
  <si>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</si>
  <si>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</si>
  <si>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</si>
  <si>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</si>
  <si>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</si>
  <si>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</si>
  <si>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</si>
  <si>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</si>
  <si>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</si>
  <si>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</si>
  <si>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</si>
  <si>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</si>
  <si>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</si>
  <si>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</si>
  <si>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</si>
  <si>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</si>
  <si>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</si>
  <si>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</si>
  <si>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</si>
  <si>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</si>
  <si>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</si>
  <si>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</si>
  <si>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</si>
  <si>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</si>
  <si>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</si>
  <si>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</si>
  <si>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</si>
  <si>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</si>
  <si>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</si>
  <si>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</si>
  <si>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</si>
  <si>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</si>
  <si>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</si>
  <si>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</si>
  <si>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</si>
  <si>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</si>
  <si>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</si>
  <si>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</si>
  <si>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</si>
  <si>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</si>
  <si>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</si>
  <si>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</si>
  <si>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</si>
  <si>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</si>
  <si>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</si>
  <si>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</si>
  <si>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</si>
  <si>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</si>
  <si>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</si>
  <si>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</si>
  <si>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</si>
  <si>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</si>
  <si>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</si>
  <si>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</si>
  <si>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</si>
  <si>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</si>
  <si>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</si>
  <si>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</si>
  <si>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</si>
  <si>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</si>
  <si>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</si>
  <si>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</si>
  <si>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</si>
  <si>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</si>
  <si>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</si>
  <si>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</si>
  <si>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</si>
  <si>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</si>
  <si>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</si>
  <si>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</si>
  <si>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</si>
  <si>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</si>
  <si>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</si>
  <si>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</si>
  <si>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</si>
  <si>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</si>
  <si>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</si>
  <si>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</si>
  <si>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</si>
  <si>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</si>
  <si>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</si>
  <si>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</si>
  <si>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</si>
  <si>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</si>
  <si>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</si>
  <si>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</si>
  <si>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</si>
  <si>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</si>
  <si>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</si>
  <si>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</si>
  <si>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</si>
  <si>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</si>
  <si>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</si>
  <si>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</si>
  <si>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</si>
  <si>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</si>
  <si>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</si>
  <si>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</si>
  <si>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</si>
  <si>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</si>
  <si>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</si>
  <si>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</si>
  <si>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</si>
  <si>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</si>
  <si>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</si>
  <si>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</si>
  <si>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</si>
  <si>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</si>
  <si>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</si>
  <si>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</si>
  <si>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</si>
  <si>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</si>
  <si>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</si>
  <si>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</si>
  <si>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</si>
  <si>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</si>
  <si>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</si>
  <si>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</si>
  <si>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</si>
  <si>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</si>
  <si>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</si>
  <si>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</si>
  <si>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</si>
  <si>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</si>
  <si>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</si>
  <si>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</si>
  <si>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</si>
  <si>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</si>
  <si>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</si>
  <si>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</si>
  <si>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</si>
  <si>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</si>
  <si>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</si>
  <si>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</si>
  <si>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</si>
  <si>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</si>
  <si>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</si>
  <si>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</si>
  <si>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</si>
  <si>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</si>
  <si>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</si>
  <si>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</si>
  <si>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</si>
  <si>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</si>
  <si>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</si>
  <si>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</si>
  <si>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</si>
  <si>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</si>
  <si>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</si>
  <si>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</si>
  <si>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</si>
  <si>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</si>
  <si>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</si>
  <si>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</si>
  <si>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</si>
  <si>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</si>
  <si>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</si>
  <si>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</si>
  <si>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</si>
  <si>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</si>
  <si>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</si>
  <si>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</si>
  <si>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</si>
  <si>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</si>
  <si>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</si>
  <si>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</si>
  <si>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</si>
  <si>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</si>
  <si>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</si>
  <si>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</si>
  <si>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</si>
  <si>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</si>
  <si>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</si>
  <si>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</si>
  <si>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</si>
  <si>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</si>
  <si>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</si>
  <si>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</si>
  <si>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</si>
  <si>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</si>
  <si>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</si>
  <si>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</si>
  <si>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</si>
  <si>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</si>
  <si>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</si>
  <si>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</si>
  <si>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</si>
  <si>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</si>
  <si>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</si>
  <si>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</si>
  <si>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</si>
  <si>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</si>
  <si>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</si>
  <si>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</si>
  <si>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</si>
  <si>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</si>
  <si>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</si>
  <si>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</si>
  <si>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</si>
  <si>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</si>
  <si>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</si>
  <si>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</si>
  <si>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</si>
  <si>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</si>
  <si>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</si>
  <si>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</si>
  <si>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</si>
  <si>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</si>
  <si>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</si>
  <si>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</si>
  <si>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</si>
  <si>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</si>
  <si>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</si>
  <si>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</si>
  <si>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</si>
  <si>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</si>
  <si>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</si>
  <si>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</si>
  <si>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</si>
  <si>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</si>
  <si>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</si>
  <si>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</si>
  <si>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</si>
  <si>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</si>
  <si>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</si>
  <si>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</si>
  <si>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</si>
  <si>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</si>
  <si>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</si>
  <si>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</si>
  <si>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</si>
  <si>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</si>
  <si>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</si>
  <si>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</si>
  <si>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</si>
  <si>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</si>
  <si>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</si>
  <si>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</si>
  <si>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</si>
  <si>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</si>
  <si>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</si>
  <si>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</si>
  <si>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</si>
  <si>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</si>
  <si>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</si>
  <si>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</si>
  <si>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</si>
  <si>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</si>
  <si>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</si>
  <si>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</si>
  <si>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</si>
  <si>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</si>
  <si>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</si>
  <si>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</si>
  <si>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</si>
  <si>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</si>
  <si>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</si>
  <si>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</si>
  <si>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</si>
  <si>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</si>
  <si>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</si>
  <si>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</si>
  <si>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</si>
  <si>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</si>
  <si>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</si>
  <si>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</si>
  <si>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</si>
  <si>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</si>
  <si>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</si>
  <si>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</si>
  <si>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</si>
  <si>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</si>
  <si>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</si>
  <si>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</si>
  <si>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</si>
  <si>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</si>
  <si>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</si>
  <si>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</si>
  <si>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</si>
  <si>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</si>
  <si>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</si>
  <si>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</si>
  <si>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</si>
  <si>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</si>
  <si>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</si>
  <si>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</si>
  <si>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</si>
  <si>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</si>
  <si>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</si>
  <si>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</si>
  <si>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</si>
  <si>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</si>
  <si>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</si>
  <si>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PCM-20251104-00002238</t>
  </si>
  <si>
    <t>Team at site arranging access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</si>
  <si>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</si>
  <si>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</si>
  <si>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</si>
  <si>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</si>
  <si>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</si>
  <si>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</si>
  <si>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</si>
  <si>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</si>
  <si>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</si>
  <si>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PCM-20251104-00002336</t>
  </si>
  <si>
    <t>EM Team moved ETA: 65 MIN</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</si>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</sst>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6" totalsRowShown="0" headerRowDxfId="31" dataDxfId="30" headerRowBorderDxfId="28" tableBorderDxfId="29">
  <autoFilter ref="A1:L3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302.9795671296306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45965.927993055557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45965.927993055557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45965.927993055557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45965.927993055557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45965.927993055557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45965.927993055557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45965.927993055557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45965.927993055557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45965.927993055557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45965.927993055557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45965.927993055557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45965.927993055557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45965.927993055557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45965.927993055557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45965.927993055557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45965.927993055557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45965.927993055557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45965.927993055557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45965.927993055557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45965.927993055557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45965.927993055557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45965.927993055557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45965.927993055557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45965.927993055557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45965.927993055557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45965.927993055557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45965.927993055557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45965.927993055557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45965.927993055557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45965.927993055557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45965.927993055557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45965.927993055557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45965.927993055557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45965.927993055557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45965.927993055557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45965.927993055557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45965.927993055557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45965.927993055557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45965.927993055557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45965.927993055557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45965.927993055557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45965.927993055557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45965.927993055557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45965.927993055557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45965.927993055557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45965.927993055557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45965.927993055557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45965.927993055557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45965.927993055557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45965.927993055557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45965.927993055557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45965.927993055557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45965.927993055557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45965.927993055557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45965.927993055557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45965.927993055557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45965.927993055557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45965.927993055557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45965.927993055557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45965.927993055557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45965.927993055557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45965.927993055557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45965.927993055557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45965.927993055557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45965.927993055557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45965.927993055557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45965.927993055557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45965.927993055557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45965.927993055557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45965.927993055557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45965.927993055557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45965.927993055557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45965.927993055557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45965.927993055557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45965.927993055557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45965.927993055557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45965.927993055557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45965.927993055557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45965.927993055557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45965.927993055557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45965.927993055557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45965.927993055557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45965.927993055557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45965.927993055557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45965.927993055557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45965.927993055557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45965.927993055557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45965.927993055557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45965.927993055557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45965.927993055557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45965.927993055557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45965.927993055557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45965.927993055557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45965.927993055557</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45965.927993055557</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3A32E1F2-9144-45C5-A7E0-17105F633E32}"/>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140.92815509259526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7.1859097222259152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2</v>
      </c>
      <c r="D5" s="18" t="s">
        <v>26000</v>
      </c>
      <c r="E5" s="113" t="s">
        <v>39021</v>
      </c>
      <c r="F5" s="114">
        <v>45965.847048611111</v>
      </c>
      <c r="G5" s="115">
        <f ca="1">IFERROR(NOW()-F5,"-")</f>
        <v>8.0944444445776753E-2</v>
      </c>
      <c r="H5" s="114">
        <v>45965.846979166665</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45965.927993055557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45965.927993055557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45965.927993055557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45965.927993055557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45965.927993055557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45965.927993055557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45965.927993055557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45965.927993055557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45965.927993055557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45965.927993055557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45965.927993055557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45965.927993055557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45965.927993055557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45965.927993055557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45965.927993055557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45965.927993055557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45965.927993055557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45965.927993055557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45965.927993055557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45965.927993055557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45965.927993055557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45965.927993055557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45965.927993055557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45965.927993055557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45965.927993055557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45965.927993055557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45965.927993055557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45965.927993055557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45965.927993055557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45965.927993055557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45965.927993055557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45965.927993055557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45965.927993055557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45965.927993055557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45965.927993055557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45965.927993055557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45965.927993055557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45965.927993055557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45965.927993055557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45965.927993055557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45965.927993055557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45965.927993055557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45965.927993055557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45965.927993055557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45965.927993055557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45965.927993055557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45965.927993055557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45965.927993055557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45965.927993055557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45965.927993055557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45965.927993055557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45965.927993055557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45965.927993055557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45965.927993055557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45965.927993055557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45965.927993055557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45965.927993055557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45965.927993055557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45965.927993055557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45965.927993055557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45965.927993055557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45965.927993055557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45965.927993055557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45965.927993055557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45965.927993055557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45965.927993055557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45965.927993055557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45965.927993055557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45965.927993055557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45965.927993055557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45965.927993055557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45965.927993055557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45965.927993055557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45965.927993055557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45965.927993055557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45965.927993055557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45965.927993055557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45965.927993055557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45965.927993055557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45965.927993055557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45965.927993055557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45965.927993055557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45965.927993055557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45965.927993055557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45965.927993055557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45965.927993055557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45965.927993055557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45965.927993055557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45965.927993055557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45965.927993055557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45965.927993055557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45965.927993055557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45965.927993055557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45965.927993055557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45965.927993055557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45965.927993055557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45965.927993055557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45965.927993055557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45965.927993055557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45965.927993055557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45965.927993055557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45965.927993055557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45965.927993055557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45965.927993055557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45965.927993055557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45965.927993055557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45965.927993055557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45965.927993055557</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45965.927993055557</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45965.927993055557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45965.927993055557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45965.927993055557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45965.927993055557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45965.927993055557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45965.927993055557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45965.927993055557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45965.927993055557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45965.927993055557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45965.927993055557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45965.927993055557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45965.927993055557</v>
      </c>
      <c r="H14" s="22" t="s">
        <v>39109</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45965.927993055557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45965.927993055557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45965.927993055557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45965.927993055557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45965.927993055557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45965.927993055557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45965.927993055557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45965.927993055557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45965.927993055557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45965.927993055557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45965.927993055557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45965.927993055557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45965.927993055557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45965.927993055557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45965.927993055557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45965.927993055557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45965.927993055557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45965.927993055557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45965.927993055557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45965.927993055557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45965.927993055557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45965.927993055557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45965.927993055557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45965.927993055557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45965.927993055557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45965.927993055557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45965.927993055557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45965.927993055557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45965.927993055557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45965.927993055557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45965.927993055557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45965.927993055557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45965.927993055557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45965.927993055557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45965.927993055557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45965.927993055557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45965.927993055557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45965.927993055557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45965.927993055557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45965.927993055557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45965.927993055557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45965.927993055557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45965.927993055557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45965.927993055557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45965.927993055557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45965.927993055557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45965.927993055557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45965.927993055557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45965.927993055557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45965.927993055557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45965.927993055557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45965.927993055557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45965.927993055557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45965.927993055557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45965.927993055557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45965.927993055557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45965.927993055557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45965.927993055557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45965.927993055557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45965.927993055557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45965.927993055557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45965.927993055557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45965.927993055557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45965.927993055557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45965.927993055557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45965.927993055557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45965.927993055557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45965.927993055557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45965.927993055557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45965.927993055557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45965.927993055557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45965.927993055557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45965.927993055557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45965.927993055557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45965.927993055557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45965.927993055557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45965.927993055557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45965.927993055557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45965.927993055557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45965.927993055557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45965.927993055557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45965.927993055557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45965.927993055557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45965.927993055557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45965.927993055557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45965.927993055557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45965.927993055557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45965.927993055557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45965.927993055557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45965.927993055557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45965.927993055557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45965.927993055557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45965.927993055557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45965.927993055557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45965.927993055557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45965.927993055557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45965.927993055557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45965.927993055557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45965.927993055557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45965.927993055557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45965.927993055557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45965.927993055557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45965.927993055557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45965.927993055557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45965.927993055557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45965.927993055557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45965.927993055557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45965.927993055557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45965.927993055557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45965.927993055557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45965.927993055557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45965.927993055557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45965.927993055557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45965.927993055557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45965.927993055557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45965.927993055557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45965.927993055557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45965.927993055557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45965.927993055557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45965.927993055557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45965.927993055557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45965.927993055557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45965.927993055557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45965.927993055557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45965.927993055557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45965.927993055557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45965.927993055557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45965.927993055557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45965.927993055557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45965.927993055557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45965.927993055557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45965.927993055557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45965.927993055557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45965.927993055557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45965.927993055557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45965.927993055557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45965.927993055557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45965.927993055557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45965.927993055557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45965.927993055557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45965.927993055557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45965.927993055557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45965.927993055557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45965.927993055557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45965.927993055557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45965.927993055557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45965.927993055557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45965.927993055557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45965.927993055557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45965.927993055557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45965.927993055557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45965.927993055557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45965.927993055557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45965.927993055557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45965.927993055557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45965.927993055557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45965.927993055557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45965.927993055557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45965.927993055557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45965.927993055557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45965.927993055557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45965.927993055557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45965.927993055557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45965.927993055557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45965.927993055557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45965.927993055557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45965.927993055557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45965.927993055557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45965.927993055557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45965.927993055557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45965.927993055557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45965.927993055557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45965.927993055557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45965.927993055557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45965.927993055557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45965.927993055557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45965.927993055557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45965.927993055557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45965.927993055557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45965.927993055557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45965.927993055557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45965.927993055557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45965.927993055557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45965.927993055557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45965.927993055557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45965.927993055557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45965.927993055557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45965.927993055557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45965.927993055557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45965.927993055557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45965.927993055557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45965.927993055557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45965.927993055557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45965.927993055557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45965.927993055557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45965.927993055557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45965.927993055557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45965.927993055557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45965.927993055557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45965.927993055557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45965.927993055557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45965.927993055557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45965.927993055557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45965.927993055557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45965.927993055557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45965.927993055557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45965.927993055557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45965.927993055557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45965.927993055557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45965.927993055557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45965.927993055557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45965.927993055557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45965.927993055557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45965.927993055557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45965.927993055557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45965.927993055557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45965.927993055557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45965.927993055557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45965.927993055557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45965.927993055557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45965.927993055557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45965.927993055557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45965.927993055557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45965.927993055557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45965.927993055557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45965.927993055557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45965.927993055557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45965.927993055557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45965.927993055557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45965.927993055557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45965.927993055557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45965.927993055557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45965.927993055557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45965.927993055557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45965.927993055557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45965.927993055557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45965.927993055557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45965.927993055557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45965.927993055557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45965.927993055557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45965.927993055557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45965.927993055557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45965.927993055557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45965.927993055557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45965.927993055557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45965.927993055557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45965.927993055557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45965.927993055557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45965.927993055557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45965.927993055557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45965.927993055557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45965.927993055557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45965.927993055557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45965.927993055557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45965.927993055557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45965.927993055557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45965.927993055557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45965.927993055557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45965.927993055557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45965.927993055557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45965.927993055557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45965.927993055557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45965.927993055557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45965.927993055557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45965.927993055557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45965.927993055557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45965.927993055557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45965.927993055557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45965.927993055557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45965.927993055557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45965.927993055557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45965.927993055557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45965.927993055557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45965.927993055557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45965.927993055557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45965.927993055557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45965.927993055557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45965.927993055557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45965.927993055557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45965.927993055557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45965.927993055557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45965.927993055557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45965.927993055557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45965.927993055557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45965.927993055557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45965.927993055557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45965.927993055557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45965.927993055557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45965.927993055557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45965.927993055557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45965.927993055557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45965.927993055557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45965.927993055557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45965.927993055557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45965.927993055557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45965.927993055557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45965.927993055557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45965.927993055557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45965.927993055557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45965.927993055557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45965.927993055557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45965.927993055557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45965.927993055557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45965.927993055557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45965.927993055557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45965.927993055557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45965.927993055557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45965.927993055557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45965.927993055557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45965.927993055557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45965.927993055557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45965.927993055557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45965.927993055557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45965.927993055557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45965.927993055557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45965.927993055557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45965.927993055557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45965.927993055557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45965.927993055557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45965.927993055557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45965.927993055557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45965.927993055557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45965.927993055557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45965.927993055557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45965.927993055557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45965.927993055557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45965.927993055557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45965.927993055557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45965.927993055557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45965.927993055557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45965.927993055557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45965.927993055557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45965.927993055557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45965.927993055557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45965.927993055557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45965.927993055557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45965.927993055557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45965.927993055557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45965.927993055557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45965.927993055557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45965.927993055557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45965.927993055557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45965.927993055557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45965.927993055557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45965.927993055557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45965.927993055557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45965.927993055557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45965.927993055557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45965.927993055557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45965.927993055557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45965.927993055557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45965.927993055557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45965.927993055557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45965.927993055557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45965.927993055557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45965.927993055557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45965.927993055557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45965.927993055557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45965.927993055557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45965.927993055557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45965.927993055557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45965.927993055557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45965.927993055557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45965.927993055557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45965.927993055557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45965.927993055557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45965.927993055557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45965.927993055557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45965.927993055557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45965.927993055557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45965.927993055557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45965.927993055557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45965.927993055557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45965.927993055557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45965.927993055557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45965.927993055557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45965.927993055557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45965.927993055557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45965.927993055557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45965.927993055557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45965.927993055557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45965.927993055557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45965.927993055557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45965.927993055557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45965.927993055557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45965.927993055557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45965.927993055557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45965.927993055557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45965.927993055557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45965.927993055557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45965.927993055557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45965.927993055557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45965.927993055557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45965.927993055557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45965.927993055557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45965.927993055557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45965.927993055557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45965.927993055557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45965.927993055557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45965.927993055557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45965.927993055557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45965.927993055557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45965.927993055557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45965.927993055557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45965.927993055557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45965.927993055557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45965.927993055557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45965.927993055557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45965.927993055557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45965.927993055557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45965.927993055557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45965.927993055557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45965.927993055557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45965.927993055557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45965.927993055557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45965.927993055557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45965.927993055557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45965.927993055557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45965.927993055557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45965.927993055557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45965.927993055557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45965.927993055557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45965.927993055557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45965.927993055557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45965.927993055557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45965.927993055557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45965.927993055557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45965.927993055557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45965.927993055557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45965.927993055557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45965.927993055557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45965.927993055557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45965.927993055557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45965.927993055557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45965.927993055557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45965.927993055557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45965.927993055557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45965.927993055557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45965.927993055557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45965.927993055557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45965.927993055557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45965.927993055557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45965.927993055557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45965.927993055557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45965.927993055557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45965.927993055557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45965.927993055557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45965.927993055557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45965.927993055557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45965.927993055557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45965.927993055557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45965.927993055557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45965.927993055557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45965.927993055557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45965.927993055557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45965.927993055557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45965.927993055557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45965.927993055557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45965.927993055557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45965.927993055557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45965.927993055557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45965.927993055557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45965.927993055557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45965.927993055557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45965.927993055557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45965.927993055557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45965.927993055557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45965.927993055557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45965.927993055557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45965.927993055557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45965.927993055557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45965.927993055557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45965.927993055557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45965.927993055557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45965.927993055557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45965.927993055557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45965.927993055557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45965.927993055557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45965.927993055557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45965.927993055557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45965.927993055557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45965.927993055557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45965.927993055557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45965.927993055557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45965.927993055557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45965.927993055557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45965.927993055557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45965.927993055557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45965.927993055557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45965.927993055557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45965.927993055557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45965.927993055557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45965.927993055557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45965.927993055557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45965.927993055557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45965.927993055557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45965.927993055557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45965.927993055557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45965.927993055557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45965.927993055557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45965.927993055557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45965.927993055557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45965.927993055557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45965.927993055557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45965.927993055557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45965.927993055557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45965.927993055557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45965.927993055557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45965.927993055557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45965.927993055557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45965.927993055557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45965.927993055557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45965.927993055557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45965.927993055557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45965.927993055557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45965.927993055557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45965.927993055557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45965.927993055557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45965.927993055557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45965.927993055557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45965.927993055557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45965.927993055557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45965.927993055557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45965.927993055557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45965.927993055557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45965.927993055557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45965.927993055557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45965.927993055557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45965.927993055557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45965.927993055557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45965.927993055557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45965.927993055557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45965.927993055557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45965.927993055557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45965.927993055557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45965.927993055557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45965.927993055557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45965.927993055557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45965.927993055557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45965.927993055557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45965.927993055557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45965.927993055557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45965.927993055557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45965.927993055557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45965.927993055557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45965.927993055557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45965.927993055557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45965.927993055557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45965.927993055557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45965.927993055557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45965.927993055557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45965.927993055557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45965.927993055557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45965.927993055557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45965.927993055557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45965.927993055557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45965.927993055557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45965.927993055557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45965.927993055557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45965.927993055557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45965.927993055557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45965.927993055557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45965.927993055557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45965.927993055557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45965.927993055557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45965.927993055557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45965.927993055557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45965.927993055557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45965.927993055557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45965.927993055557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45965.927993055557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45965.927993055557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45965.927993055557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45965.927993055557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45965.927993055557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45965.927993055557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45965.927993055557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45965.927993055557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45965.927993055557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45965.927993055557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45965.927993055557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45965.927993055557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45965.927993055557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45965.927993055557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45965.927993055557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45965.927993055557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45965.927993055557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45965.927993055557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45965.927993055557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45965.927993055557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45965.927993055557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45965.927993055557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45965.927993055557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45965.927993055557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45965.927993055557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45965.927993055557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45965.927993055557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45965.927993055557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45965.927993055557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45965.927993055557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45965.927993055557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45965.927993055557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45965.927993055557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45965.927993055557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45965.927993055557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45965.927993055557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45965.927993055557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45965.927993055557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45965.927993055557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45965.927993055557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45965.927993055557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45965.927993055557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45965.927993055557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45965.927993055557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45965.927993055557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45965.927993055557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45965.927993055557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45965.927993055557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45965.927993055557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45965.927993055557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45965.927993055557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45965.927993055557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45965.927993055557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45965.927993055557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45965.927993055557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45965.927993055557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45965.927993055557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45965.927993055557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45965.927993055557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45965.927993055557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45965.927993055557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45965.927993055557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45965.927993055557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45965.927993055557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45965.927993055557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45965.927993055557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45965.927993055557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45965.927993055557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45965.927993055557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45965.927993055557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45965.927993055557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45965.927993055557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45965.927993055557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45965.927993055557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45965.927993055557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45965.927993055557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45965.927993055557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45965.927993055557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45965.927993055557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45965.927993055557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45965.927993055557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45965.927993055557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45965.927993055557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45965.927993055557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45965.927993055557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45965.927993055557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45965.927993055557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45965.927993055557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45965.927993055557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45965.927993055557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45965.927993055557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45965.927993055557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45965.927993055557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45965.927993055557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45965.927993055557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45965.927993055557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45965.927993055557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45965.927993055557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45965.927993055557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45965.927993055557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45965.927993055557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45965.927993055557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45965.927993055557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45965.927993055557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45965.927993055557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45965.927993055557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45965.927993055557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45965.927993055557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45965.927993055557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45965.927993055557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45965.927993055557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45965.927993055557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45965.927993055557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45965.927993055557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45965.927993055557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45965.927993055557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45965.927993055557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45965.927993055557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45965.927993055557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45965.927993055557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45965.927993055557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45965.927993055557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45965.927993055557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45965.927993055557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45965.927993055557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45965.927993055557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45965.927993055557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45965.927993055557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45965.927993055557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45965.927993055557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45965.927993055557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45965.927993055557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45965.927993055557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45965.927993055557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45965.927993055557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45965.927993055557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45965.927993055557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45965.927993055557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45965.927993055557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45965.927993055557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45965.927993055557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45965.927993055557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45965.927993055557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45965.927993055557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45965.927993055557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45965.927993055557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45965.927993055557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45965.927993055557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45965.927993055557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45965.927993055557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45965.927993055557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45965.927993055557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45965.927993055557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45965.927993055557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45965.927993055557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45965.927993055557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45965.927993055557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45965.927993055557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45965.927993055557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45965.927993055557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45965.927993055557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45965.927993055557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45965.927993055557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45965.927993055557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45965.927993055557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45965.927993055557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45965.927993055557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45965.927993055557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45965.927993055557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45965.927993055557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45965.927993055557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45965.927993055557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45965.927993055557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45965.927993055557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45965.927993055557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45965.927993055557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45965.927993055557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45965.927993055557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45965.927993055557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45965.927993055557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45965.927993055557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45965.927993055557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45965.927993055557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45965.927993055557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45965.927993055557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45965.927993055557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45965.927993055557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45965.927993055557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45965.927993055557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45965.927993055557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45965.927993055557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45965.927993055557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45965.927993055557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45965.927993055557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45965.927993055557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45965.927993055557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45965.927993055557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45965.927993055557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45965.927993055557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45965.927993055557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45965.927993055557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45965.927993055557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45965.927993055557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45965.927993055557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45965.927993055557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45965.927993055557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45965.927993055557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45965.927993055557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45965.927993055557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45965.927993055557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45965.927993055557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45965.927993055557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45965.927993055557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45965.927993055557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45965.927993055557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45965.927993055557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45965.927993055557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45965.927993055557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45965.927993055557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45965.927993055557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45965.927993055557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45965.927993055557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45965.927993055557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45965.927993055557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45965.927993055557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45965.927993055557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45965.927993055557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45965.927993055557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45965.927993055557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45965.927993055557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45965.927993055557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45965.927993055557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45965.927993055557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45965.927993055557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45965.927993055557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45965.927993055557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45965.927993055557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45965.927993055557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45965.927993055557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45965.927993055557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45965.927993055557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45965.927993055557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45965.927993055557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45965.927993055557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45965.927993055557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45965.927993055557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45965.927993055557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45965.927993055557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45965.927993055557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45965.927993055557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45965.927993055557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45965.927993055557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45965.927993055557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45965.927993055557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45965.927993055557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45965.927993055557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45965.927993055557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45965.927993055557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45965.927993055557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45965.927993055557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45965.927993055557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45965.927993055557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45965.927993055557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45965.927993055557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45965.927993055557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45965.927993055557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45965.927993055557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45965.927993055557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45965.927993055557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45965.927993055557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45965.927993055557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45965.927993055557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45965.927993055557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45965.927993055557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45965.927993055557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45965.927993055557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45965.927993055557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45965.927993055557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45965.927993055557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45965.927993055557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45965.927993055557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45965.927993055557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45965.927993055557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45965.927993055557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45965.927993055557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45965.927993055557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45965.927993055557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45965.927993055557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45965.927993055557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45965.927993055557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45965.927993055557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45965.927993055557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45965.927993055557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45965.927993055557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45965.927993055557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45965.927993055557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45965.927993055557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45965.927993055557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45965.927993055557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45965.927993055557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45965.927993055557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45965.927993055557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45965.927993055557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45965.927993055557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45965.927993055557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45965.927993055557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45965.927993055557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45965.927993055557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45965.927993055557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45965.927993055557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45965.927993055557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45965.927993055557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45965.927993055557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45965.927993055557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45965.927993055557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45965.927993055557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45965.927993055557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45965.927993055557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45965.927993055557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45965.927993055557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45965.927993055557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45965.927993055557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45965.927993055557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45965.927993055557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45965.927993055557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45965.927993055557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45965.927993055557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45965.927993055557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45965.927993055557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45965.927993055557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45965.927993055557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45965.927993055557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45965.927993055557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45965.927993055557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45965.927993055557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45965.927993055557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45965.927993055557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45965.927993055557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45965.927993055557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45965.927993055557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45965.927993055557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45965.927993055557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45965.927993055557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45965.927993055557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45965.927993055557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45965.927993055557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45965.927993055557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45965.927993055557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45965.927993055557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45965.927993055557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45965.927993055557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45965.927993055557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45965.927993055557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45965.927993055557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45965.927993055557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45965.927993055557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45965.927993055557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45965.927993055557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45965.927993055557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45965.927993055557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45965.927993055557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45965.927993055557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45965.927993055557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45965.927993055557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45965.927993055557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45965.927993055557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45965.927993055557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45965.927993055557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45965.927993055557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45965.927993055557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45965.927993055557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45965.927993055557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45965.927993055557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45965.927993055557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45965.927993055557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45965.927993055557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45965.927993055557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45965.927993055557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45965.927993055557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45965.927993055557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45965.927993055557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45965.927993055557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45965.927993055557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45965.927993055557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45965.927993055557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45965.927993055557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45965.927993055557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45965.927993055557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45965.927993055557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45965.927993055557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45965.927993055557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45965.927993055557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45965.927993055557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45965.927993055557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45965.927993055557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45965.927993055557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45965.927993055557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45965.927993055557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45965.927993055557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45965.927993055557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45965.927993055557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45965.927993055557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45965.927993055557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45965.927993055557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45965.927993055557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45965.927993055557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45965.927993055557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45965.927993055557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45965.927993055557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45965.927993055557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45965.927993055557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45965.927993055557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45965.927993055557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45965.927993055557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45965.927993055557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45965.927993055557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45965.927993055557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45965.927993055557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45965.927993055557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45965.927993055557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45965.927993055557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45965.927993055557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45965.927993055557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45965.927993055557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45965.927993055557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45965.927993055557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45965.927993055557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45965.927993055557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45965.927993055557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45965.927993055557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45965.927993055557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45965.927993055557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45965.927993055557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45965.927993055557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45965.927993055557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45965.927993055557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45965.927993055557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45965.927993055557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45965.927993055557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45965.927993055557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45965.927993055557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45965.927993055557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45965.927993055557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45965.927993055557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45965.927993055557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45965.927993055557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45965.927993055557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45965.927993055557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45965.927993055557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45965.927993055557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45965.927993055557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45965.927993055557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45965.927993055557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45965.927993055557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45965.927993055557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45965.927993055557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45965.927993055557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45965.927993055557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45965.927993055557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45965.927993055557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45965.927993055557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45965.927993055557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45965.927993055557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45965.927993055557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45965.927993055557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45965.927993055557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45965.927993055557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45965.927993055557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45965.927993055557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45965.927993055557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45965.927993055557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45965.927993055557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45965.927993055557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45965.927993055557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45965.927993055557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45965.927993055557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45965.927993055557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45965.927993055557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45965.927993055557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45965.927993055557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45965.927993055557</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262.44727546296053</v>
      </c>
      <c r="H2" s="98">
        <v>45703.474768518521</v>
      </c>
      <c r="I2" s="98" t="str">
        <f>IFERROR(VLOOKUP(D2,DB!A:F,6,0),"")</f>
        <v>SCECO</v>
      </c>
      <c r="J2" s="98" t="str">
        <f>IFERROR(VLOOKUP(D2,DB!A:G,7,0),"")</f>
        <v>Dead</v>
      </c>
      <c r="K2" s="100" t="s">
        <v>39111</v>
      </c>
      <c r="L2" s="93" t="str">
        <f>IFERROR(VLOOKUP(D2,DB!A:I,9,0),"")</f>
        <v>Latis</v>
      </c>
    </row>
    <row r="3" spans="1:16" ht="15" customHeight="1">
      <c r="A3" s="118"/>
      <c r="B3" s="118" t="str">
        <f>IFERROR(VLOOKUP(D3,DB!A:K,11,0),"")</f>
        <v/>
      </c>
      <c r="C3" s="119"/>
      <c r="D3" s="93" t="s">
        <v>39109</v>
      </c>
      <c r="E3" s="97"/>
      <c r="F3" s="122"/>
      <c r="G3" s="123">
        <f ca="1">IFERROR(NOW()-F3,"")</f>
        <v>45965.927993055557</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45965.927993055557</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45965.927993055557</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45965.927993055557</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45965.927993055557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45965.927993055557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45965.927993055557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45965.927993055557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45965.927993055557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45965.927993055557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45965.927993055557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45965.927993055557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45965.927993055557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45965.927993055557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45965.927993055557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45965.927993055557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45965.927993055557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45965.927993055557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45965.927993055557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45965.927993055557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45965.927993055557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45965.927993055557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45965.927993055557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45965.927993055557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45965.927993055557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45965.927993055557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45965.927993055557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45965.927993055557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45965.927993055557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45965.927993055557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45965.927993055557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45965.927993055557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45965.927993055557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45965.927993055557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45965.927993055557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45965.927993055557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45965.927993055557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45965.927993055557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45965.927993055557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45965.927993055557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45965.927993055557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45965.927993055557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45965.927993055557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45965.927993055557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45965.927993055557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45965.927993055557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45965.927993055557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45965.927993055557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45965.927993055557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45965.927993055557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45965.927993055557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45965.927993055557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45965.927993055557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45965.927993055557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45965.927993055557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45965.927993055557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45965.927993055557</v>
      </c>
      <c r="H59" s="122"/>
      <c r="I59" s="118" t="str">
        <f>IFERROR(VLOOKUP(D59,DB!A:F,6,0),"")</f>
        <v/>
      </c>
      <c r="J59" s="118" t="str">
        <f>IFERROR(VLOOKUP(D59,DB!A:G,7,0),"")</f>
        <v/>
      </c>
      <c r="K59" s="124"/>
      <c r="L59" s="120" t="str">
        <f>IFERROR(VLOOKUP(D59,DB!A:I,9,0),"")</f>
        <v/>
      </c>
    </row>
    <row r="60" spans="1:12" ht="15" customHeight="1">
      <c r="A60" s="125"/>
      <c r="B60" s="125" t="str">
        <f>IFERROR(VLOOKUP(D60,DB!A:K,11,0),"")</f>
        <v/>
      </c>
      <c r="C60" s="126"/>
      <c r="D60" s="127"/>
      <c r="E60" s="128"/>
      <c r="F60" s="129"/>
      <c r="G60" s="130">
        <f ca="1">IFERROR(NOW()-F60,"")</f>
        <v>45965.927993055557</v>
      </c>
      <c r="H60" s="129"/>
      <c r="I60" s="125" t="str">
        <f>IFERROR(VLOOKUP(D60,DB!A:F,6,0),"")</f>
        <v/>
      </c>
      <c r="J60" s="125" t="str">
        <f>IFERROR(VLOOKUP(D60,DB!A:G,7,0),"")</f>
        <v/>
      </c>
      <c r="K60" s="131"/>
      <c r="L60" s="127" t="str">
        <f>IFERROR(VLOOKUP(D60,DB!A:I,9,0),"")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tabSelected="1"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74.095932870368415</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39.73911574074009</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17.266881944444322</v>
      </c>
      <c r="H4" s="152">
        <v>45948.661111111112</v>
      </c>
      <c r="I4" s="151" t="str">
        <f>IFERROR(VLOOKUP(D4,DB!A:F,6,0),"")</f>
        <v>SCECO</v>
      </c>
      <c r="J4" s="151" t="str">
        <f>IFERROR(VLOOKUP(D4,DB!A:G,7,0),"")</f>
        <v>Dead</v>
      </c>
      <c r="K4" s="151" t="s">
        <v>39117</v>
      </c>
      <c r="L4" s="151" t="str">
        <f>IFERROR(VLOOKUP(D4,DB!A:I,9,0),"")</f>
        <v>Latis</v>
      </c>
    </row>
    <row r="5" spans="1:13" ht="15">
      <c r="A5" s="151" t="s">
        <v>39118</v>
      </c>
      <c r="B5" s="151" t="str">
        <f>IFERROR(VLOOKUP(D5,DB!A:K,11,0),"")</f>
        <v>R5</v>
      </c>
      <c r="C5" s="151">
        <v>2</v>
      </c>
      <c r="D5" s="151" t="s">
        <v>38310</v>
      </c>
      <c r="E5" s="151" t="s">
        <v>39021</v>
      </c>
      <c r="F5" s="152">
        <v>45965.925625000003</v>
      </c>
      <c r="G5" s="153">
        <f ca="1">IFERROR(NOW()-F5,"")</f>
        <v>2.3680555532337166E-3</v>
      </c>
      <c r="H5" s="152">
        <v>45965.908900462964</v>
      </c>
      <c r="I5" s="151" t="str">
        <f>IFERROR(VLOOKUP(D5,DB!A:F,6,0),"")</f>
        <v>SCECO</v>
      </c>
      <c r="J5" s="151" t="str">
        <f>IFERROR(VLOOKUP(D5,DB!A:G,7,0),"")</f>
        <v>No BB Shifted</v>
      </c>
      <c r="K5" s="151" t="s">
        <v>39119</v>
      </c>
      <c r="L5" s="151" t="str">
        <f>IFERROR(VLOOKUP(D5,DB!A:I,9,0),"")</f>
        <v>Latis</v>
      </c>
    </row>
    <row r="6" spans="1:13" ht="15">
      <c r="A6" s="151"/>
      <c r="B6" s="151" t="str">
        <f>IFERROR(VLOOKUP(D6,DB!A:K,11,0),"")</f>
        <v/>
      </c>
      <c r="C6" s="151"/>
      <c r="D6" s="151"/>
      <c r="E6" s="151"/>
      <c r="F6" s="152"/>
      <c r="G6" s="153">
        <f ca="1">IFERROR(NOW()-F6,"")</f>
        <v>45965.927993055557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45965.927993055557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45965.927993055557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45965.927993055557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45965.927993055557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45965.927993055557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45965.927993055557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45965.927993055557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45965.927993055557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45965.927993055557</v>
      </c>
      <c r="H15" s="152"/>
      <c r="I15" s="151" t="str">
        <f>IFERROR(VLOOKUP(D15,DB!A:F,6,0),"")</f>
        <v/>
      </c>
      <c r="J15" s="151" t="str">
        <f>IFERROR(VLOOKUP(D15,DB!A:G,7,0),"")</f>
        <v/>
      </c>
      <c r="K15" s="151"/>
      <c r="L15" s="151" t="str">
        <f>IFERROR(VLOOKUP(D15,DB!A:I,9,0),"")</f>
        <v/>
      </c>
    </row>
    <row r="16" spans="1:13" ht="15">
      <c r="A16" s="157"/>
      <c r="B16" s="157" t="str">
        <f>IFERROR(VLOOKUP(D16,DB!A:K,11,0),"")</f>
        <v/>
      </c>
      <c r="C16" s="157"/>
      <c r="D16" s="157"/>
      <c r="E16" s="157"/>
      <c r="F16" s="158"/>
      <c r="G16" s="159">
        <f ca="1">IFERROR(NOW()-F16,"")</f>
        <v>45965.927993055557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45965.927993055557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45965.927993055557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45965.927993055557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45965.927993055557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45965.927993055557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45965.927993055557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45965.927993055557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45965.927993055557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45965.927993055557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45965.927993055557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45965.927993055557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45965.927993055557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45965.927993055557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45965.927993055557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45965.927993055557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45965.927993055557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45965.927993055557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45965.927993055557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45965.927993055557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45965.927993055557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45965.927993055557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45965.927993055557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45965.927993055557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45965.927993055557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45965.927993055557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45965.927993055557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45965.927993055557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45965.927993055557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45965.927993055557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45965.927993055557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45965.927993055557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45965.927993055557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45965.927993055557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45965.927993055557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45965.927993055557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45965.927993055557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45965.927993055557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45965.927993055557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45965.927993055557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45965.927993055557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45965.927993055557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45965.927993055557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45965.927993055557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45965.927993055557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45965.927993055557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45965.927993055557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45965.927993055557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45965.927993055557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45965.927993055557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45965.927993055557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45965.927993055557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45965.927993055557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45965.927993055557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45965.927993055557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45965.927993055557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45965.927993055557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45965.927993055557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45965.927993055557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45965.927993055557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45965.927993055557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45965.927993055557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45965.927993055557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45965.927993055557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45965.927993055557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45965.927993055557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45965.927993055557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45965.927993055557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45965.927993055557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45965.927993055557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45965.927993055557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45965.927993055557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45965.927993055557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45965.927993055557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45965.927993055557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45965.927993055557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45965.927993055557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45965.927993055557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45965.927993055557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45965.927993055557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45965.927993055557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45965.927993055557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45965.927993055557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45965.927993055557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45965.927993055557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45965.927993055557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45965.927993055557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45965.927993055557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45965.927993055557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45965.927993055557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45965.927993055557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45965.927993055557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45965.927993055557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45965.927993055557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45965.927993055557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45965.927993055557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45965.927993055557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45965.927993055557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45965.927993055557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45965.927993055557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45965.927993055557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45965.927993055557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45965.927993055557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45965.927993055557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45965.927993055557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45965.927993055557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45965.927993055557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45965.927993055557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45965.927993055557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45965.927993055557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45965.927993055557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45965.927993055557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45965.927993055557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45965.927993055557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45965.927993055557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45965.927993055557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45965.927993055557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45965.927993055557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45965.927993055557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45965.927993055557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45965.927993055557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45965.927993055557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45965.927993055557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45965.927993055557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45965.927993055557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45965.927993055557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45965.927993055557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45965.927993055557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45965.927993055557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45965.927993055557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45965.927993055557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45965.927993055557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45965.927993055557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45965.927993055557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45965.927993055557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45965.927993055557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45965.927993055557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45965.927993055557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45965.927993055557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45965.927993055557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45965.927993055557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45965.927993055557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45965.927993055557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45965.927993055557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45965.927993055557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45965.927993055557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45965.927993055557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45965.927993055557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45965.927993055557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45965.927993055557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45965.927993055557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45965.927993055557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45965.927993055557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45965.927993055557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45965.927993055557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45965.927993055557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45965.927993055557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45965.927993055557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45965.927993055557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45965.927993055557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45965.927993055557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45965.927993055557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45965.927993055557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45965.927993055557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45965.927993055557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45965.927993055557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45965.927993055557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45965.927993055557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45965.927993055557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45965.927993055557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45965.927993055557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45965.927993055557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45965.927993055557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45965.927993055557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45965.927993055557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45965.927993055557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45965.927993055557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45965.927993055557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45965.927993055557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45965.927993055557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45965.927993055557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45965.927993055557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45965.927993055557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45965.927993055557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45965.927993055557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45965.927993055557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45965.927993055557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45965.927993055557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45965.927993055557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45965.927993055557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45965.927993055557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45965.927993055557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45965.927993055557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45965.927993055557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45965.927993055557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45965.927993055557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45965.927993055557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45965.927993055557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45965.927993055557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45965.927993055557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45965.927993055557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45965.927993055557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45965.927993055557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45965.927993055557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45965.927993055557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45965.927993055557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45965.927993055557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45965.927993055557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45965.927993055557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45965.927993055557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45965.927993055557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45965.927993055557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45965.927993055557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45965.927993055557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45965.927993055557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45965.927993055557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45965.927993055557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45965.927993055557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45965.927993055557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45965.927993055557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45965.927993055557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45965.927993055557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45965.927993055557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45965.927993055557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45965.927993055557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45965.927993055557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45965.927993055557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45965.927993055557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45965.927993055557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45965.927993055557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45965.927993055557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45965.927993055557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45965.927993055557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45965.927993055557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45965.927993055557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45965.927993055557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45965.927993055557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45965.927993055557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45965.927993055557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45965.927993055557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45965.927993055557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45965.927993055557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45965.927993055557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45965.927993055557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45965.927993055557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45965.927993055557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45965.927993055557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45965.927993055557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45965.927993055557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45965.927993055557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45965.927993055557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45965.927993055557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45965.927993055557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45965.927993055557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45965.927993055557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45965.927993055557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45965.927993055557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45965.927993055557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45965.927993055557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45965.927993055557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45965.927993055557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45965.927993055557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45965.927993055557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45965.927993055557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45965.927993055557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45965.927993055557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45965.927993055557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45965.927993055557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45965.927993055557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45965.927993055557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45965.927993055557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45965.927993055557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45965.927993055557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45965.927993055557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45965.927993055557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45965.927993055557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45965.927993055557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45965.927993055557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45965.927993055557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45965.927993055557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45965.927993055557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45965.927993055557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45965.927993055557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45965.927993055557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45965.927993055557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45965.927993055557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45965.927993055557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45965.927993055557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45965.927993055557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45965.927993055557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45965.927993055557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45965.927993055557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45965.927993055557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45965.927993055557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45965.927993055557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45965.927993055557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45965.927993055557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45965.927993055557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45965.927993055557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45965.927993055557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45965.927993055557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45965.927993055557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45965.927993055557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45965.927993055557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45965.927993055557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45965.927993055557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45965.927993055557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45965.927993055557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45965.927993055557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45965.927993055557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45965.927993055557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45965.927993055557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45965.927993055557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45965.927993055557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45965.927993055557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45965.927993055557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45965.927993055557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45965.927993055557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45965.927993055557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45965.927993055557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45965.927993055557</v>
      </c>
      <c r="H336" s="158"/>
      <c r="I336" s="157" t="str">
        <f>IFERROR(VLOOKUP(D336,DB!A:F,6,0),"")</f>
        <v/>
      </c>
      <c r="J336" s="157" t="str">
        <f>IFERROR(VLOOKUP(D336,DB!A:G,7,0),"")</f>
        <v/>
      </c>
      <c r="K336" s="157"/>
      <c r="L336" s="157" t="str">
        <f>IFERROR(VLOOKUP(D336,DB!A:I,9,0),"")</f>
        <v/>
      </c>
    </row>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6" ht="15"/>
    <row r="447" ht="15"/>
    <row r="449" ht="15"/>
    <row r="450" ht="15"/>
    <row r="451" ht="15"/>
    <row r="452" ht="15"/>
    <row r="454" ht="15"/>
    <row r="455" ht="15"/>
    <row r="462" ht="15"/>
    <row r="463" ht="15"/>
    <row r="464" ht="15"/>
    <row r="465" ht="15"/>
    <row r="466" ht="15"/>
    <row r="467" ht="15"/>
    <row r="470" ht="15"/>
    <row r="471" ht="15"/>
    <row r="472" ht="15"/>
    <row r="473" ht="15"/>
    <row r="474" ht="15"/>
    <row r="475" ht="15"/>
    <row r="476" ht="15"/>
    <row r="477"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75" ht="15"/>
    <row r="576" ht="15"/>
    <row r="577" ht="15"/>
    <row r="578" ht="15"/>
    <row r="579" ht="15"/>
    <row r="580" ht="15"/>
    <row r="581" ht="15"/>
    <row r="582" ht="15"/>
    <row r="583" ht="15"/>
    <row r="584"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874" ht="15"/>
    <row r="875" ht="15"/>
    <row r="876" ht="15"/>
    <row r="877" ht="15"/>
    <row r="878" ht="15"/>
    <row r="879" ht="15"/>
    <row r="885" ht="15"/>
    <row r="886" ht="15"/>
    <row r="887" ht="15"/>
    <row r="888" ht="15"/>
    <row r="889"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2" ht="15"/>
    <row r="943" ht="15"/>
    <row r="949" ht="15"/>
    <row r="950" ht="15"/>
    <row r="952" ht="15"/>
    <row r="953" ht="15"/>
    <row r="954" ht="15"/>
    <row r="955" ht="15"/>
    <row r="956" ht="15"/>
    <row r="957" ht="15"/>
    <row r="958" ht="15"/>
    <row r="960" ht="15"/>
    <row r="961" ht="15"/>
    <row r="962"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032" ht="15"/>
    <row r="1033" ht="15"/>
    <row r="1034" ht="15"/>
    <row r="1035" ht="15"/>
    <row r="1036" ht="15"/>
    <row r="1037"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7" ht="15"/>
    <row r="1098" ht="15"/>
    <row r="1101" ht="15"/>
    <row r="1102" ht="15"/>
    <row r="1103" ht="15"/>
    <row r="1104" ht="15"/>
    <row r="1105" ht="15"/>
    <row r="1106" ht="15"/>
    <row r="1107" ht="15"/>
    <row r="1108" ht="15"/>
    <row r="1111" ht="15"/>
    <row r="1112" ht="15"/>
    <row r="1113" ht="15"/>
    <row r="1114" ht="15"/>
    <row r="1115" ht="15"/>
    <row r="1116" ht="15"/>
    <row r="1117" ht="15"/>
    <row r="1118" ht="15"/>
    <row r="1119" ht="15"/>
    <row r="1120" ht="15"/>
    <row r="1121" ht="15"/>
    <row r="1122" ht="15"/>
    <row r="1124" ht="15"/>
    <row r="1125" ht="15"/>
    <row r="1126" ht="15"/>
    <row r="1129" ht="15"/>
    <row r="1131" ht="15"/>
    <row r="1133" ht="15"/>
    <row r="1136" ht="15"/>
    <row r="1137" ht="15"/>
    <row r="1138" ht="15"/>
    <row r="1140" ht="15"/>
    <row r="1142" ht="15"/>
    <row r="1143" ht="15"/>
    <row r="1144" ht="15"/>
    <row r="1145" ht="15"/>
    <row r="1146" ht="15"/>
    <row r="1148" ht="15"/>
    <row r="1149" ht="15"/>
    <row r="1150" ht="15"/>
    <row r="1151" ht="15"/>
    <row r="1153" ht="15"/>
    <row r="1155" ht="15"/>
    <row r="1156" ht="15"/>
    <row r="1158" ht="15"/>
    <row r="1159" ht="15"/>
    <row r="1160" ht="15"/>
    <row r="1161" ht="15"/>
    <row r="1163" ht="15"/>
    <row r="1165" ht="15"/>
    <row r="1166" ht="15"/>
    <row r="1167" ht="15"/>
    <row r="1168" ht="15"/>
    <row r="1170" ht="15"/>
    <row r="1171" ht="15"/>
    <row r="1172" ht="15"/>
    <row r="1173" ht="15"/>
    <row r="1174" ht="15"/>
    <row r="1175" ht="15"/>
    <row r="1176" ht="15"/>
    <row r="1179" ht="15"/>
    <row r="1181" ht="15"/>
    <row r="1182" ht="15"/>
    <row r="1183" ht="15"/>
    <row r="1184" ht="15"/>
    <row r="1185" ht="15"/>
    <row r="1186" ht="15"/>
    <row r="1187" ht="15"/>
    <row r="1188" ht="15"/>
    <row r="1191" ht="15"/>
    <row r="1192" ht="15"/>
    <row r="1194" ht="15"/>
    <row r="1196" ht="15"/>
    <row r="1197" ht="15"/>
    <row r="1198" ht="15"/>
    <row r="1199" ht="15"/>
    <row r="1200" ht="15"/>
    <row r="1204" ht="15"/>
    <row r="1205" ht="15"/>
    <row r="1207" ht="15"/>
    <row r="1208" ht="15"/>
    <row r="1211" ht="15"/>
    <row r="1212" ht="15"/>
    <row r="1216" ht="15"/>
    <row r="1223" ht="15"/>
    <row r="1225" ht="15"/>
    <row r="1226" ht="15"/>
    <row r="1227" ht="15"/>
    <row r="1234" ht="15"/>
    <row r="1235" ht="15"/>
    <row r="1236" ht="15"/>
    <row r="1237" ht="15"/>
    <row r="1239" ht="15"/>
    <row r="1241" ht="15"/>
    <row r="1250" ht="15"/>
    <row r="1251" ht="15"/>
    <row r="1252" ht="15"/>
    <row r="1255" ht="15"/>
    <row r="1257" ht="15"/>
  </sheetData>
  <dataValidations count="2">
    <dataValidation allowBlank="1" showInputMessage="1" showErrorMessage="1" sqref="E1" xr:uid="{920C6338-E771-4DAE-8C89-92A9093EA4DE}"/>
    <dataValidation type="list" allowBlank="1" showInputMessage="1" showErrorMessage="1" sqref="E2:E3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F3" sqref="F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39120</v>
      </c>
      <c r="B2" s="171" t="str">
        <f>IFERROR(VLOOKUP(D2,DB!A:K,11,0),"")</f>
        <v>R6</v>
      </c>
      <c r="C2" s="168">
        <v>1</v>
      </c>
      <c r="D2" s="171" t="s">
        <v>38995</v>
      </c>
      <c r="E2" s="102" t="s">
        <v>39021</v>
      </c>
      <c r="F2" s="173">
        <v>45965.823483796295</v>
      </c>
      <c r="G2" s="115">
        <f ca="1">IFERROR(NOW()-F2,"-")</f>
        <v>0.1045092592612491</v>
      </c>
      <c r="H2" s="173">
        <v>45965.794849537036</v>
      </c>
      <c r="I2" s="171" t="str">
        <f>IFERROR(VLOOKUP(D2,DB!A:F,6,0),"")</f>
        <v>Generator-SG</v>
      </c>
      <c r="J2" s="102" t="str">
        <f>IFERROR(VLOOKUP(D2,DB!A:G,7,0),"")</f>
        <v>Vandalized</v>
      </c>
      <c r="K2" s="169" t="s">
        <v>39121</v>
      </c>
      <c r="L2" s="174" t="str">
        <f>IFERROR(VLOOKUP(D2,DB!A:I,9,0),"")</f>
        <v>Latis</v>
      </c>
    </row>
    <row r="3" spans="1:16383" ht="31.5" customHeight="1">
      <c r="A3" s="170"/>
      <c r="B3" s="171" t="str">
        <f>IFERROR(VLOOKUP(D3,DB!A:K,11,0),"")</f>
        <v/>
      </c>
      <c r="C3" s="168"/>
      <c r="D3" s="171"/>
      <c r="E3" s="102"/>
      <c r="F3" s="173"/>
      <c r="G3" s="115">
        <f ca="1">IFERROR(NOW()-F3,"-")</f>
        <v>45965.927993055557</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45965.927993055557</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45965.927993055557</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02"/>
      <c r="E6" s="102"/>
      <c r="F6" s="173"/>
      <c r="G6" s="115">
        <f ca="1">IFERROR(NOW()-F6,"-")</f>
        <v>45965.927993055557</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45965.927993055557</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45965.927993055557</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45965.927993055557</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45965.927993055557</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45965.927993055557</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45965.927993055557</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45965.927993055557</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45965.927993055557</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45965.927993055557</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45965.927993055557</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45965.927993055557</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45965.927993055557</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45965.927993055557</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45965.927993055557</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45965.927993055557</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45965.927993055557</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45965.927993055557</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45965.927993055557</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45965.927993055557</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45965.927993055557</v>
      </c>
      <c r="H26" s="173"/>
      <c r="I26" s="171" t="str">
        <f>IFERROR(VLOOKUP(D26,DB!A:F,6,0),"")</f>
        <v/>
      </c>
      <c r="J26" s="102" t="str">
        <f>IFERROR(VLOOKUP(D26,DB!A:G,7,0),"")</f>
        <v/>
      </c>
      <c r="K26" s="169"/>
      <c r="L26" s="174" t="str">
        <f>IFERROR(VLOOKUP(D26,DB!A:I,9,0),"")</f>
        <v/>
      </c>
    </row>
    <row r="27" spans="1:12" ht="31.5" customHeight="1">
      <c r="A27" s="103"/>
      <c r="B27" s="102" t="str">
        <f>IFERROR(VLOOKUP(D27,DB!A:K,11,0),"")</f>
        <v/>
      </c>
      <c r="C27" s="104"/>
      <c r="D27" s="102"/>
      <c r="E27" s="105"/>
      <c r="F27" s="106"/>
      <c r="G27" s="76">
        <f ca="1">IFERROR(NOW()-F27,"-")</f>
        <v>45965.927993055557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45965.927993055557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45965.927993055557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45965.927993055557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45965.927993055557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45965.927993055557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45965.927993055557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45965.927993055557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45965.927993055557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45965.927993055557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45965.927993055557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45965.927993055557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45965.927993055557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45965.927993055557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45965.927993055557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45965.927993055557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45965.927993055557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45965.927993055557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45965.927993055557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45965.927993055557</v>
      </c>
      <c r="H46" s="106"/>
      <c r="I46" s="102" t="str">
        <f>IFERROR(VLOOKUP(D46,DB!A:F,6,0),"")</f>
        <v/>
      </c>
      <c r="J46" s="101" t="str">
        <f>IFERROR(VLOOKUP(D46,DB!A:G,7,0),"")</f>
        <v/>
      </c>
      <c r="K46" s="107"/>
      <c r="L46" s="108"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2025-11-04T19:16:51Z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